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4\3- Communication\Simulateur\Simulateur dernières version\Simulateurs finaux par pays\"/>
    </mc:Choice>
  </mc:AlternateContent>
  <xr:revisionPtr revIDLastSave="0" documentId="13_ncr:1_{8A10FAE1-1835-4C55-A0ED-406437500FA6}" xr6:coauthVersionLast="47" xr6:coauthVersionMax="47" xr10:uidLastSave="{00000000-0000-0000-0000-000000000000}"/>
  <bookViews>
    <workbookView showSheetTabs="0" xWindow="-110" yWindow="-110" windowWidth="19420" windowHeight="10420" xr2:uid="{A5751B14-3695-4122-8AA2-800A903F25F6}"/>
  </bookViews>
  <sheets>
    <sheet name="FR - FCPE EUR" sheetId="5" r:id="rId1"/>
  </sheets>
  <definedNames>
    <definedName name="_xlnm.Print_Area" localSheetId="0">'FR - FCPE EUR'!$A$1:$K$94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5" l="1"/>
  <c r="G23" i="5" l="1"/>
  <c r="B47" i="5" s="1"/>
  <c r="E79" i="5"/>
  <c r="D71" i="5"/>
  <c r="G11" i="5" l="1"/>
  <c r="D47" i="5" s="1"/>
  <c r="F47" i="5" l="1"/>
  <c r="H47" i="5" s="1"/>
  <c r="E84" i="5"/>
  <c r="E85" i="5"/>
  <c r="E86" i="5"/>
  <c r="E83" i="5"/>
  <c r="E82" i="5"/>
  <c r="E81" i="5"/>
  <c r="E80" i="5"/>
  <c r="J47" i="5" l="1"/>
  <c r="E59" i="5" s="1"/>
  <c r="G59" i="5" s="1"/>
  <c r="F80" i="5"/>
  <c r="G80" i="5" s="1"/>
  <c r="H80" i="5" s="1"/>
  <c r="F85" i="5"/>
  <c r="G85" i="5" s="1"/>
  <c r="H85" i="5" s="1"/>
  <c r="F86" i="5"/>
  <c r="G86" i="5" s="1"/>
  <c r="H86" i="5" s="1"/>
  <c r="F79" i="5"/>
  <c r="G79" i="5" s="1"/>
  <c r="H79" i="5" s="1"/>
  <c r="F81" i="5"/>
  <c r="G81" i="5" s="1"/>
  <c r="H81" i="5" s="1"/>
  <c r="F71" i="5"/>
  <c r="H71" i="5" s="1"/>
  <c r="J71" i="5" s="1"/>
  <c r="F82" i="5"/>
  <c r="G82" i="5" s="1"/>
  <c r="H82" i="5" s="1"/>
  <c r="F83" i="5"/>
  <c r="G83" i="5" s="1"/>
  <c r="H83" i="5" s="1"/>
  <c r="F84" i="5"/>
  <c r="G84" i="5" s="1"/>
  <c r="H84" i="5" s="1"/>
</calcChain>
</file>

<file path=xl/sharedStrings.xml><?xml version="1.0" encoding="utf-8"?>
<sst xmlns="http://schemas.openxmlformats.org/spreadsheetml/2006/main" count="46" uniqueCount="46">
  <si>
    <t>SIMULE SU INVERSIÓN (EUR)</t>
  </si>
  <si>
    <t>Por favor, solo rellene las celdas en azul turquesa</t>
  </si>
  <si>
    <t>Precio de referencia</t>
  </si>
  <si>
    <t>Descuento</t>
  </si>
  <si>
    <t>Precio de suscripción</t>
  </si>
  <si>
    <r>
      <rPr>
        <b/>
        <u/>
        <sz val="18"/>
        <color rgb="FF000059"/>
        <rFont val="Century Gothic"/>
        <family val="2"/>
      </rPr>
      <t>Paso 1</t>
    </r>
    <r>
      <rPr>
        <b/>
        <sz val="18"/>
        <color rgb="FF000059"/>
        <rFont val="Century Gothic"/>
        <family val="2"/>
      </rPr>
      <t xml:space="preserve"> : Ingrese su salario bruto anual estimado (primas/bonus incluidos) para 2024</t>
    </r>
  </si>
  <si>
    <t>Salario bruto anual (primas/bonus incluidos)</t>
  </si>
  <si>
    <t>Importe máximo autorizado para invertir (1)</t>
  </si>
  <si>
    <r>
      <rPr>
        <b/>
        <u/>
        <sz val="18"/>
        <color rgb="FF000059"/>
        <rFont val="Century Gothic"/>
        <family val="2"/>
      </rPr>
      <t>Paso 2 :</t>
    </r>
    <r>
      <rPr>
        <b/>
        <sz val="18"/>
        <color rgb="FF000059"/>
        <rFont val="Century Gothic"/>
        <family val="2"/>
      </rPr>
      <t xml:space="preserve"> Introduzca la cantidad que desea invertir (dentro del límite autorizado)</t>
    </r>
  </si>
  <si>
    <t>Min. 50€ | Máx. 1/4 del salario anual bruto (dentro del límite de 50.000€)</t>
  </si>
  <si>
    <t>Cantidad bruta que le gustaría invertir</t>
  </si>
  <si>
    <r>
      <rPr>
        <b/>
        <u/>
        <sz val="18"/>
        <color rgb="FF000059"/>
        <rFont val="Century Gothic"/>
        <family val="2"/>
      </rPr>
      <t>Paso 3 :</t>
    </r>
    <r>
      <rPr>
        <b/>
        <sz val="18"/>
        <color rgb="FF000059"/>
        <rFont val="Century Gothic"/>
        <family val="2"/>
      </rPr>
      <t xml:space="preserve"> Visualice su inversión al suscribirse</t>
    </r>
  </si>
  <si>
    <t>Importe invertido</t>
  </si>
  <si>
    <t>(dentro del importe máximo autorizado)</t>
  </si>
  <si>
    <t>Número de acciones</t>
  </si>
  <si>
    <t>(con el descuento en el precio de las acciones)</t>
  </si>
  <si>
    <t>Número de acciones ofrecidas</t>
  </si>
  <si>
    <t>(Acciones gratuitas) (2)</t>
  </si>
  <si>
    <t>Número total</t>
  </si>
  <si>
    <t xml:space="preserve">de acciones </t>
  </si>
  <si>
    <t>Importe total</t>
  </si>
  <si>
    <t>realmente invertido (3)</t>
  </si>
  <si>
    <t>Importe de las ventajas (descuento y acciones gratuitas) propuestas por la oferta para su inversión:</t>
  </si>
  <si>
    <r>
      <rPr>
        <b/>
        <u/>
        <sz val="18"/>
        <color rgb="FF000059"/>
        <rFont val="Century Gothic"/>
        <family val="2"/>
      </rPr>
      <t>Paso 4 :</t>
    </r>
    <r>
      <rPr>
        <b/>
        <sz val="18"/>
        <color rgb="FF000059"/>
        <rFont val="Century Gothic"/>
        <family val="2"/>
      </rPr>
      <t xml:space="preserve"> Simular su inversión mediante la introducción de un precio estimado (de la acción) </t>
    </r>
    <r>
      <rPr>
        <b/>
        <u/>
        <sz val="18"/>
        <color rgb="FF000059"/>
        <rFont val="Century Gothic"/>
        <family val="2"/>
      </rPr>
      <t>al final del período de bloqueo</t>
    </r>
  </si>
  <si>
    <t>(Duración de 3 años, excepto en caso de liberación anticipada)</t>
  </si>
  <si>
    <t>Su inversión seguirá la evolución del precio de las acciones de Elis, tanto hacia arriba como hacia abajo. Por lo tanto, está expuesto al riesgo de pérdida de capital.</t>
  </si>
  <si>
    <t>Elis en la fecha de vencimiento</t>
  </si>
  <si>
    <t xml:space="preserve">Precio estimado de las acciones de </t>
  </si>
  <si>
    <t>Evolución de la participación</t>
  </si>
  <si>
    <t>en el plazo</t>
  </si>
  <si>
    <t>Valor final estimado</t>
  </si>
  <si>
    <t>de su inversión</t>
  </si>
  <si>
    <t>Ganancia total</t>
  </si>
  <si>
    <t>estimada</t>
  </si>
  <si>
    <t>Ganancia total estimada en %</t>
  </si>
  <si>
    <t>respecto la inversión inicial</t>
  </si>
  <si>
    <t>TABLA DE FLUCTUACIONES DE LOS PRECIOS DE LAS ACCIONES</t>
  </si>
  <si>
    <t>Evolución de la participación en el plazo</t>
  </si>
  <si>
    <t>Precio estimado de las acciones de Elis en la fecha de vencimiento</t>
  </si>
  <si>
    <t>Valor final estimado de su inversión</t>
  </si>
  <si>
    <t>Ganancia total estimada</t>
  </si>
  <si>
    <t>Ganancia total estimada en % respecto la inversión inicial</t>
  </si>
  <si>
    <r>
      <t xml:space="preserve">Nota: Todos los importes y beneficios potenciales no incluyen impuestos </t>
    </r>
    <r>
      <rPr>
        <b/>
        <i/>
        <u/>
        <sz val="18"/>
        <color rgb="FFFF0000"/>
        <rFont val="Century Gothic"/>
        <family val="2"/>
      </rPr>
      <t>ni cotizaciones a la seguridad social.</t>
    </r>
  </si>
  <si>
    <t>(1) correspondiente al 25% del salario bruto anual estimado para 2024 (bonus incluidos) dentro del límite de 50.000€ (importe máximo autorizado para invertir)</t>
  </si>
  <si>
    <t>(2) 1 acción de regalo por cada 10 acciones compradas</t>
  </si>
  <si>
    <t>(3) calculado sobre la base del número total de acciones invertidas con el precio de referencia de la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</si>
</sst>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i/>
      <u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  <font>
      <i/>
      <sz val="11"/>
      <color rgb="FF000059"/>
      <name val="Century Gothic"/>
      <family val="2"/>
    </font>
    <font>
      <b/>
      <sz val="13"/>
      <color rgb="FF16CBE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7">
    <xf numFmtId="0" fontId="0" fillId="0" borderId="0" xfId="0"/>
    <xf numFmtId="9" fontId="30" fillId="0" borderId="1" xfId="3" applyFont="1" applyBorder="1" applyProtection="1"/>
    <xf numFmtId="9" fontId="18" fillId="0" borderId="0" xfId="0" applyNumberFormat="1" applyFont="1" applyAlignment="1" applyProtection="1">
      <alignment horizontal="center" vertical="center"/>
    </xf>
    <xf numFmtId="8" fontId="18" fillId="0" borderId="0" xfId="0" applyNumberFormat="1" applyFont="1" applyFill="1" applyBorder="1" applyAlignment="1" applyProtection="1">
      <alignment horizontal="center" vertical="center"/>
    </xf>
    <xf numFmtId="44" fontId="19" fillId="0" borderId="0" xfId="0" applyNumberFormat="1" applyFont="1" applyBorder="1" applyAlignment="1" applyProtection="1">
      <alignment horizontal="center"/>
    </xf>
    <xf numFmtId="165" fontId="26" fillId="0" borderId="1" xfId="3" applyNumberFormat="1" applyFont="1" applyBorder="1" applyProtection="1"/>
    <xf numFmtId="44" fontId="22" fillId="0" borderId="1" xfId="0" applyNumberFormat="1" applyFont="1" applyBorder="1" applyProtection="1"/>
    <xf numFmtId="165" fontId="22" fillId="0" borderId="1" xfId="3" applyNumberFormat="1" applyFont="1" applyBorder="1" applyProtection="1"/>
    <xf numFmtId="165" fontId="30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6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 applyProtection="1"/>
    <xf numFmtId="9" fontId="30" fillId="3" borderId="1" xfId="3" applyFont="1" applyFill="1" applyBorder="1" applyProtection="1"/>
    <xf numFmtId="44" fontId="26" fillId="0" borderId="1" xfId="0" applyNumberFormat="1" applyFont="1" applyBorder="1" applyProtection="1"/>
    <xf numFmtId="0" fontId="0" fillId="0" borderId="0" xfId="0" applyFont="1" applyFill="1" applyBorder="1" applyProtection="1"/>
    <xf numFmtId="0" fontId="0" fillId="0" borderId="0" xfId="0" applyFont="1" applyProtection="1"/>
    <xf numFmtId="44" fontId="0" fillId="0" borderId="0" xfId="0" applyNumberFormat="1" applyFont="1" applyProtection="1"/>
    <xf numFmtId="0" fontId="20" fillId="0" borderId="0" xfId="0" applyFont="1" applyProtection="1"/>
    <xf numFmtId="0" fontId="27" fillId="0" borderId="0" xfId="0" applyFont="1" applyAlignment="1" applyProtection="1">
      <alignment horizontal="center"/>
    </xf>
    <xf numFmtId="0" fontId="28" fillId="2" borderId="5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 vertical="center" wrapText="1"/>
    </xf>
    <xf numFmtId="9" fontId="29" fillId="0" borderId="1" xfId="3" applyFont="1" applyBorder="1" applyProtection="1"/>
    <xf numFmtId="9" fontId="32" fillId="3" borderId="1" xfId="3" applyFont="1" applyFill="1" applyBorder="1" applyProtection="1"/>
    <xf numFmtId="9" fontId="31" fillId="0" borderId="1" xfId="3" applyFont="1" applyBorder="1" applyProtection="1"/>
    <xf numFmtId="0" fontId="33" fillId="0" borderId="0" xfId="0" applyFont="1" applyProtection="1"/>
    <xf numFmtId="10" fontId="38" fillId="0" borderId="0" xfId="3" applyNumberFormat="1" applyFont="1" applyFill="1" applyBorder="1" applyAlignment="1" applyProtection="1">
      <alignment horizontal="center"/>
    </xf>
    <xf numFmtId="166" fontId="38" fillId="0" borderId="0" xfId="1" applyNumberFormat="1" applyFont="1" applyFill="1" applyBorder="1" applyProtection="1"/>
    <xf numFmtId="44" fontId="38" fillId="0" borderId="0" xfId="1" applyFont="1" applyFill="1" applyBorder="1" applyProtection="1"/>
    <xf numFmtId="0" fontId="47" fillId="0" borderId="0" xfId="0" applyFont="1" applyAlignment="1" applyProtection="1">
      <alignment horizontal="center"/>
    </xf>
    <xf numFmtId="0" fontId="20" fillId="0" borderId="0" xfId="0" applyFont="1" applyFill="1" applyBorder="1" applyProtection="1"/>
    <xf numFmtId="0" fontId="36" fillId="0" borderId="0" xfId="0" applyFont="1" applyFill="1" applyBorder="1" applyAlignment="1" applyProtection="1">
      <alignment horizontal="center" vertical="center" wrapText="1"/>
    </xf>
    <xf numFmtId="0" fontId="42" fillId="0" borderId="0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horizontal="center"/>
    </xf>
    <xf numFmtId="1" fontId="38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40" fillId="0" borderId="0" xfId="0" applyFont="1" applyAlignment="1" applyProtection="1">
      <alignment horizontal="center"/>
    </xf>
    <xf numFmtId="0" fontId="41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44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0" fontId="2" fillId="0" borderId="0" xfId="0" applyFont="1" applyProtection="1"/>
    <xf numFmtId="0" fontId="12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15" fillId="0" borderId="0" xfId="0" applyFont="1" applyProtection="1"/>
    <xf numFmtId="0" fontId="13" fillId="0" borderId="0" xfId="0" applyFont="1" applyAlignment="1" applyProtection="1">
      <alignment horizontal="center"/>
    </xf>
    <xf numFmtId="0" fontId="11" fillId="4" borderId="0" xfId="0" applyFont="1" applyFill="1" applyBorder="1" applyProtection="1"/>
    <xf numFmtId="0" fontId="4" fillId="4" borderId="0" xfId="0" applyFont="1" applyFill="1" applyBorder="1" applyProtection="1"/>
    <xf numFmtId="0" fontId="21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164" fontId="7" fillId="0" borderId="0" xfId="0" applyNumberFormat="1" applyFont="1" applyFill="1" applyBorder="1" applyProtection="1"/>
    <xf numFmtId="2" fontId="0" fillId="0" borderId="0" xfId="0" applyNumberFormat="1" applyFont="1" applyFill="1" applyBorder="1" applyProtection="1"/>
    <xf numFmtId="0" fontId="14" fillId="4" borderId="0" xfId="0" applyFont="1" applyFill="1" applyBorder="1" applyProtection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Protection="1"/>
    <xf numFmtId="0" fontId="7" fillId="0" borderId="0" xfId="0" applyFont="1" applyFill="1" applyBorder="1" applyProtection="1"/>
    <xf numFmtId="44" fontId="4" fillId="0" borderId="0" xfId="1" applyFont="1" applyBorder="1" applyAlignment="1" applyProtection="1">
      <alignment horizontal="left"/>
    </xf>
    <xf numFmtId="0" fontId="24" fillId="0" borderId="0" xfId="4" applyFont="1" applyFill="1" applyBorder="1" applyAlignment="1" applyProtection="1">
      <alignment horizontal="left" wrapText="1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44" fontId="24" fillId="0" borderId="0" xfId="1" applyFont="1" applyBorder="1" applyAlignment="1" applyProtection="1">
      <alignment horizontal="center" wrapText="1"/>
    </xf>
    <xf numFmtId="44" fontId="21" fillId="0" borderId="0" xfId="1" applyFont="1" applyAlignment="1" applyProtection="1">
      <alignment horizontal="center"/>
      <protection locked="0"/>
    </xf>
    <xf numFmtId="44" fontId="21" fillId="0" borderId="0" xfId="1" applyFont="1" applyProtection="1">
      <protection locked="0"/>
    </xf>
    <xf numFmtId="0" fontId="48" fillId="0" borderId="0" xfId="0" applyFont="1" applyAlignment="1" applyProtection="1"/>
    <xf numFmtId="0" fontId="0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Protection="1"/>
    <xf numFmtId="0" fontId="3" fillId="5" borderId="0" xfId="0" applyFont="1" applyFill="1" applyBorder="1" applyAlignment="1" applyProtection="1">
      <alignment horizontal="center" vertical="center" wrapText="1"/>
    </xf>
    <xf numFmtId="44" fontId="19" fillId="5" borderId="0" xfId="0" applyNumberFormat="1" applyFont="1" applyFill="1" applyBorder="1" applyAlignment="1" applyProtection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8" fillId="5" borderId="0" xfId="0" applyFont="1" applyFill="1" applyAlignment="1" applyProtection="1"/>
    <xf numFmtId="0" fontId="23" fillId="5" borderId="0" xfId="0" applyFont="1" applyFill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8" fontId="18" fillId="0" borderId="0" xfId="1" applyNumberFormat="1" applyFont="1" applyAlignment="1" applyProtection="1">
      <alignment horizontal="left" vertical="center"/>
      <protection hidden="1"/>
    </xf>
    <xf numFmtId="166" fontId="36" fillId="0" borderId="0" xfId="1" applyNumberFormat="1" applyFont="1" applyFill="1" applyBorder="1" applyProtection="1">
      <protection hidden="1"/>
    </xf>
    <xf numFmtId="0" fontId="42" fillId="0" borderId="0" xfId="0" applyFont="1" applyFill="1" applyBorder="1" applyAlignment="1" applyProtection="1">
      <alignment horizontal="center" vertical="center"/>
    </xf>
    <xf numFmtId="0" fontId="48" fillId="5" borderId="0" xfId="0" applyFont="1" applyFill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51" fillId="0" borderId="0" xfId="0" applyFont="1" applyFill="1" applyBorder="1" applyAlignment="1" applyProtection="1">
      <alignment horizontal="center"/>
    </xf>
    <xf numFmtId="0" fontId="52" fillId="0" borderId="0" xfId="0" applyFont="1" applyFill="1" applyBorder="1" applyAlignment="1" applyProtection="1">
      <alignment horizontal="center"/>
    </xf>
    <xf numFmtId="0" fontId="34" fillId="0" borderId="0" xfId="0" applyFont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center" vertical="center" wrapText="1"/>
    </xf>
    <xf numFmtId="0" fontId="50" fillId="0" borderId="0" xfId="0" applyFont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49" fillId="5" borderId="0" xfId="0" applyFont="1" applyFill="1" applyAlignment="1" applyProtection="1">
      <alignment horizontal="center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5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EAEAEA"/>
      <color rgb="FF000059"/>
      <color rgb="FF16CBE2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98864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 editAs="oneCell">
    <xdr:from>
      <xdr:col>4</xdr:col>
      <xdr:colOff>578323</xdr:colOff>
      <xdr:row>2</xdr:row>
      <xdr:rowOff>110757</xdr:rowOff>
    </xdr:from>
    <xdr:to>
      <xdr:col>6</xdr:col>
      <xdr:colOff>1469814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35" y="484286"/>
          <a:ext cx="4813550" cy="665317"/>
        </a:xfrm>
        <a:prstGeom prst="rect">
          <a:avLst/>
        </a:prstGeom>
      </xdr:spPr>
    </xdr:pic>
    <xdr:clientData/>
  </xdr:twoCellAnchor>
  <xdr:twoCellAnchor>
    <xdr:from>
      <xdr:col>3</xdr:col>
      <xdr:colOff>1795676</xdr:colOff>
      <xdr:row>9</xdr:row>
      <xdr:rowOff>25510</xdr:rowOff>
    </xdr:from>
    <xdr:to>
      <xdr:col>4</xdr:col>
      <xdr:colOff>1060380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577661" y="2728929"/>
          <a:ext cx="1071653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337698</xdr:colOff>
      <xdr:row>9</xdr:row>
      <xdr:rowOff>23739</xdr:rowOff>
    </xdr:from>
    <xdr:to>
      <xdr:col>6</xdr:col>
      <xdr:colOff>1369039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66595" y="2727158"/>
          <a:ext cx="1031341" cy="956331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794734</xdr:colOff>
      <xdr:row>54</xdr:row>
      <xdr:rowOff>25066</xdr:rowOff>
    </xdr:from>
    <xdr:to>
      <xdr:col>4</xdr:col>
      <xdr:colOff>1343422</xdr:colOff>
      <xdr:row>57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6469" y="13057507"/>
          <a:ext cx="548688" cy="580133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1276597</xdr:colOff>
      <xdr:row>2</xdr:row>
      <xdr:rowOff>470772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1341533</xdr:colOff>
      <xdr:row>21</xdr:row>
      <xdr:rowOff>68072</xdr:rowOff>
    </xdr:from>
    <xdr:to>
      <xdr:col>4</xdr:col>
      <xdr:colOff>170184</xdr:colOff>
      <xdr:row>23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589513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21</xdr:row>
      <xdr:rowOff>161566</xdr:rowOff>
    </xdr:from>
    <xdr:to>
      <xdr:col>5</xdr:col>
      <xdr:colOff>345290</xdr:colOff>
      <xdr:row>23</xdr:row>
      <xdr:rowOff>111474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67282" y="5876566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21</xdr:row>
      <xdr:rowOff>71082</xdr:rowOff>
    </xdr:from>
    <xdr:to>
      <xdr:col>7</xdr:col>
      <xdr:colOff>182262</xdr:colOff>
      <xdr:row>24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33</xdr:row>
      <xdr:rowOff>45660</xdr:rowOff>
    </xdr:from>
    <xdr:to>
      <xdr:col>6</xdr:col>
      <xdr:colOff>200999</xdr:colOff>
      <xdr:row>35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45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726684</xdr:colOff>
      <xdr:row>45</xdr:row>
      <xdr:rowOff>115906</xdr:rowOff>
    </xdr:from>
    <xdr:to>
      <xdr:col>2</xdr:col>
      <xdr:colOff>148644</xdr:colOff>
      <xdr:row>47</xdr:row>
      <xdr:rowOff>179294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26684" y="11254553"/>
          <a:ext cx="1831225" cy="54524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1229832</xdr:colOff>
      <xdr:row>45</xdr:row>
      <xdr:rowOff>71082</xdr:rowOff>
    </xdr:from>
    <xdr:to>
      <xdr:col>4</xdr:col>
      <xdr:colOff>42192</xdr:colOff>
      <xdr:row>48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39097" y="11361008"/>
          <a:ext cx="1992029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45</xdr:row>
      <xdr:rowOff>80210</xdr:rowOff>
    </xdr:from>
    <xdr:to>
      <xdr:col>4</xdr:col>
      <xdr:colOff>1077094</xdr:colOff>
      <xdr:row>48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1585055</xdr:colOff>
      <xdr:row>45</xdr:row>
      <xdr:rowOff>37466</xdr:rowOff>
    </xdr:from>
    <xdr:to>
      <xdr:col>6</xdr:col>
      <xdr:colOff>283115</xdr:colOff>
      <xdr:row>48</xdr:row>
      <xdr:rowOff>11207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176790" y="11176113"/>
          <a:ext cx="2440825" cy="64609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45</xdr:row>
      <xdr:rowOff>160421</xdr:rowOff>
    </xdr:from>
    <xdr:to>
      <xdr:col>6</xdr:col>
      <xdr:colOff>1277174</xdr:colOff>
      <xdr:row>47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1618674</xdr:colOff>
      <xdr:row>45</xdr:row>
      <xdr:rowOff>71082</xdr:rowOff>
    </xdr:from>
    <xdr:to>
      <xdr:col>8</xdr:col>
      <xdr:colOff>126234</xdr:colOff>
      <xdr:row>48</xdr:row>
      <xdr:rowOff>0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0953174" y="11344200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1474117</xdr:colOff>
      <xdr:row>45</xdr:row>
      <xdr:rowOff>82288</xdr:rowOff>
    </xdr:from>
    <xdr:to>
      <xdr:col>10</xdr:col>
      <xdr:colOff>280146</xdr:colOff>
      <xdr:row>48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181588" y="11355406"/>
          <a:ext cx="1887646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45</xdr:row>
      <xdr:rowOff>160421</xdr:rowOff>
    </xdr:from>
    <xdr:to>
      <xdr:col>8</xdr:col>
      <xdr:colOff>1093411</xdr:colOff>
      <xdr:row>47</xdr:row>
      <xdr:rowOff>126123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69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69</xdr:row>
      <xdr:rowOff>59876</xdr:rowOff>
    </xdr:from>
    <xdr:to>
      <xdr:col>2</xdr:col>
      <xdr:colOff>103821</xdr:colOff>
      <xdr:row>71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1255040</xdr:colOff>
      <xdr:row>69</xdr:row>
      <xdr:rowOff>71082</xdr:rowOff>
    </xdr:from>
    <xdr:to>
      <xdr:col>4</xdr:col>
      <xdr:colOff>67400</xdr:colOff>
      <xdr:row>72</xdr:row>
      <xdr:rowOff>0</xdr:rowOff>
    </xdr:to>
    <xdr:sp macro="" textlink="">
      <xdr:nvSpPr>
        <xdr:cNvPr id="51" name="Rectangle : coins arrondis 50">
          <a:extLst>
            <a:ext uri="{FF2B5EF4-FFF2-40B4-BE49-F238E27FC236}">
              <a16:creationId xmlns:a16="http://schemas.microsoft.com/office/drawing/2014/main" id="{329238A1-3348-4868-966B-64C88501555E}"/>
            </a:ext>
          </a:extLst>
        </xdr:cNvPr>
        <xdr:cNvSpPr/>
      </xdr:nvSpPr>
      <xdr:spPr>
        <a:xfrm>
          <a:off x="3664305" y="17249700"/>
          <a:ext cx="1994830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1860175</xdr:colOff>
      <xdr:row>69</xdr:row>
      <xdr:rowOff>48670</xdr:rowOff>
    </xdr:from>
    <xdr:to>
      <xdr:col>6</xdr:col>
      <xdr:colOff>56028</xdr:colOff>
      <xdr:row>71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451910" y="17227288"/>
          <a:ext cx="1938618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1629885</xdr:colOff>
      <xdr:row>69</xdr:row>
      <xdr:rowOff>48670</xdr:rowOff>
    </xdr:from>
    <xdr:to>
      <xdr:col>8</xdr:col>
      <xdr:colOff>137445</xdr:colOff>
      <xdr:row>71</xdr:row>
      <xdr:rowOff>168088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0964385" y="17227288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1619795</xdr:colOff>
      <xdr:row>69</xdr:row>
      <xdr:rowOff>59876</xdr:rowOff>
    </xdr:from>
    <xdr:to>
      <xdr:col>10</xdr:col>
      <xdr:colOff>70205</xdr:colOff>
      <xdr:row>71</xdr:row>
      <xdr:rowOff>179294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327266" y="17238494"/>
          <a:ext cx="1532027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69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69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69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51</xdr:row>
      <xdr:rowOff>168088</xdr:rowOff>
    </xdr:from>
    <xdr:to>
      <xdr:col>8</xdr:col>
      <xdr:colOff>1725705</xdr:colOff>
      <xdr:row>59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54</xdr:row>
      <xdr:rowOff>22412</xdr:rowOff>
    </xdr:from>
    <xdr:to>
      <xdr:col>6</xdr:col>
      <xdr:colOff>782170</xdr:colOff>
      <xdr:row>57</xdr:row>
      <xdr:rowOff>93569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K93"/>
  <sheetViews>
    <sheetView showGridLines="0" tabSelected="1" zoomScale="71" zoomScaleNormal="85" workbookViewId="0">
      <selection activeCell="D23" sqref="D23"/>
    </sheetView>
  </sheetViews>
  <sheetFormatPr baseColWidth="10" defaultColWidth="11.453125" defaultRowHeight="14.5"/>
  <cols>
    <col min="1" max="1" width="11.453125" style="15"/>
    <col min="2" max="2" width="24.7265625" style="15" customWidth="1"/>
    <col min="3" max="3" width="20.54296875" style="15" customWidth="1"/>
    <col min="4" max="4" width="27.1796875" style="15" customWidth="1"/>
    <col min="5" max="5" width="28" style="15" customWidth="1"/>
    <col min="6" max="6" width="28.1796875" style="15" customWidth="1"/>
    <col min="7" max="7" width="25.1796875" style="15" customWidth="1"/>
    <col min="8" max="8" width="25.453125" style="15" customWidth="1"/>
    <col min="9" max="9" width="26.1796875" style="15" customWidth="1"/>
    <col min="10" max="10" width="20" style="15" customWidth="1"/>
    <col min="11" max="11" width="15.453125" style="15" bestFit="1" customWidth="1"/>
    <col min="12" max="12" width="23.54296875" style="15" customWidth="1"/>
    <col min="13" max="16384" width="11.453125" style="15"/>
  </cols>
  <sheetData>
    <row r="3" spans="1:11" ht="49">
      <c r="D3" s="47"/>
      <c r="F3" s="48"/>
    </row>
    <row r="4" spans="1:11" ht="33.5">
      <c r="B4" s="49"/>
      <c r="C4" s="49"/>
      <c r="D4" s="50"/>
      <c r="F4" s="51" t="s">
        <v>0</v>
      </c>
    </row>
    <row r="5" spans="1:11">
      <c r="A5" s="52"/>
      <c r="B5" s="53"/>
      <c r="C5" s="53"/>
      <c r="D5" s="49"/>
      <c r="G5" s="14"/>
      <c r="H5" s="14"/>
      <c r="I5" s="14"/>
      <c r="J5" s="14"/>
      <c r="K5" s="14"/>
    </row>
    <row r="6" spans="1:11" ht="21">
      <c r="A6" s="52"/>
      <c r="B6" s="53"/>
      <c r="C6" s="53"/>
      <c r="D6" s="49"/>
      <c r="E6" s="17"/>
      <c r="F6" s="54" t="s">
        <v>1</v>
      </c>
      <c r="G6" s="14"/>
      <c r="H6" s="55"/>
      <c r="I6" s="14"/>
      <c r="J6" s="14"/>
      <c r="K6" s="14"/>
    </row>
    <row r="7" spans="1:11" ht="21">
      <c r="A7" s="52"/>
      <c r="B7" s="56"/>
      <c r="C7" s="57"/>
      <c r="D7" s="49"/>
      <c r="G7" s="14"/>
      <c r="H7" s="58"/>
      <c r="I7" s="59"/>
      <c r="J7" s="60"/>
      <c r="K7" s="14"/>
    </row>
    <row r="8" spans="1:11" s="65" customFormat="1" ht="21">
      <c r="A8" s="61"/>
      <c r="B8" s="62"/>
      <c r="C8" s="63"/>
      <c r="D8" s="64"/>
      <c r="G8" s="66"/>
      <c r="H8" s="66"/>
      <c r="I8" s="66"/>
      <c r="J8" s="66"/>
      <c r="K8" s="66"/>
    </row>
    <row r="9" spans="1:11" s="65" customFormat="1" ht="21">
      <c r="A9" s="61"/>
      <c r="B9" s="62"/>
      <c r="C9" s="63"/>
      <c r="D9" s="64"/>
      <c r="G9" s="66"/>
      <c r="H9" s="66"/>
      <c r="I9" s="66"/>
      <c r="J9" s="66"/>
      <c r="K9" s="66"/>
    </row>
    <row r="10" spans="1:11" s="65" customFormat="1" ht="21">
      <c r="A10" s="61"/>
      <c r="B10" s="62"/>
      <c r="C10" s="63"/>
      <c r="D10" s="64"/>
      <c r="G10" s="66"/>
      <c r="H10" s="66"/>
      <c r="I10" s="66"/>
      <c r="J10" s="66"/>
      <c r="K10" s="66"/>
    </row>
    <row r="11" spans="1:11" ht="36">
      <c r="B11" s="49"/>
      <c r="C11" s="67"/>
      <c r="D11" s="72" t="s">
        <v>2</v>
      </c>
      <c r="E11" s="85">
        <v>21.04</v>
      </c>
      <c r="F11" s="2">
        <v>0.3</v>
      </c>
      <c r="G11" s="3">
        <f>ROUNDUP(E11-(E11*F11),2)</f>
        <v>14.73</v>
      </c>
      <c r="H11" s="68" t="s">
        <v>4</v>
      </c>
      <c r="I11" s="14"/>
      <c r="J11" s="14"/>
      <c r="K11" s="14"/>
    </row>
    <row r="12" spans="1:11" ht="18.5">
      <c r="C12" s="69"/>
      <c r="D12" s="70"/>
      <c r="G12" s="14"/>
      <c r="H12" s="71"/>
      <c r="I12" s="14"/>
      <c r="J12" s="14"/>
      <c r="K12" s="14"/>
    </row>
    <row r="13" spans="1:11" ht="27.75" customHeight="1">
      <c r="C13" s="69"/>
      <c r="D13" s="70"/>
      <c r="F13" s="89" t="s">
        <v>3</v>
      </c>
      <c r="G13" s="14"/>
      <c r="H13" s="71"/>
      <c r="I13" s="14"/>
      <c r="J13" s="14"/>
      <c r="K13" s="14"/>
    </row>
    <row r="14" spans="1:11">
      <c r="G14" s="14"/>
      <c r="H14" s="14"/>
      <c r="I14" s="14"/>
      <c r="J14" s="14"/>
      <c r="K14" s="14"/>
    </row>
    <row r="15" spans="1:11">
      <c r="G15" s="14"/>
      <c r="H15" s="14"/>
      <c r="I15" s="14"/>
      <c r="J15" s="14"/>
      <c r="K15" s="14"/>
    </row>
    <row r="16" spans="1:11">
      <c r="G16" s="14"/>
      <c r="H16" s="14"/>
      <c r="I16" s="14"/>
      <c r="J16" s="14"/>
      <c r="K16" s="14"/>
    </row>
    <row r="17" spans="3:11">
      <c r="G17" s="14"/>
      <c r="H17" s="14"/>
      <c r="I17" s="14"/>
      <c r="J17" s="14"/>
      <c r="K17" s="14"/>
    </row>
    <row r="18" spans="3:11">
      <c r="G18" s="14"/>
      <c r="H18" s="14"/>
      <c r="I18" s="14"/>
      <c r="J18" s="14"/>
      <c r="K18" s="14"/>
    </row>
    <row r="19" spans="3:11" ht="35.25" customHeight="1">
      <c r="C19" s="93" t="s">
        <v>5</v>
      </c>
      <c r="D19" s="93"/>
      <c r="E19" s="93"/>
      <c r="F19" s="93"/>
      <c r="G19" s="93"/>
      <c r="H19" s="93"/>
      <c r="I19" s="93"/>
      <c r="J19" s="14"/>
      <c r="K19" s="14"/>
    </row>
    <row r="20" spans="3:11">
      <c r="G20" s="14"/>
      <c r="H20" s="14"/>
      <c r="I20" s="14"/>
      <c r="J20" s="14"/>
      <c r="K20" s="14"/>
    </row>
    <row r="21" spans="3:11" ht="17.5">
      <c r="C21" s="17"/>
      <c r="D21" s="46" t="s">
        <v>6</v>
      </c>
      <c r="E21" s="17"/>
      <c r="F21" s="17"/>
      <c r="G21" s="33" t="s">
        <v>7</v>
      </c>
      <c r="H21" s="31"/>
      <c r="I21" s="14"/>
      <c r="J21" s="14"/>
      <c r="K21" s="14"/>
    </row>
    <row r="22" spans="3:11">
      <c r="C22" s="17"/>
      <c r="D22" s="17"/>
      <c r="E22" s="17"/>
      <c r="F22" s="17"/>
      <c r="G22" s="31"/>
      <c r="H22" s="31"/>
      <c r="I22" s="14"/>
      <c r="J22" s="14"/>
      <c r="K22" s="14"/>
    </row>
    <row r="23" spans="3:11" ht="22.5">
      <c r="C23" s="17"/>
      <c r="D23" s="73"/>
      <c r="E23" s="17"/>
      <c r="F23" s="17"/>
      <c r="G23" s="86">
        <f>IF(D23/4&gt;50000,50000,D23/4)</f>
        <v>0</v>
      </c>
      <c r="H23" s="31"/>
      <c r="I23" s="14"/>
      <c r="J23" s="14"/>
      <c r="K23" s="14"/>
    </row>
    <row r="24" spans="3:11">
      <c r="C24" s="17"/>
      <c r="D24" s="17"/>
      <c r="E24" s="17"/>
      <c r="F24" s="17"/>
      <c r="G24" s="31"/>
      <c r="H24" s="31"/>
      <c r="I24" s="14"/>
      <c r="J24" s="14"/>
      <c r="K24" s="14"/>
    </row>
    <row r="25" spans="3:11">
      <c r="C25" s="17"/>
      <c r="D25" s="17"/>
      <c r="E25" s="17"/>
      <c r="F25" s="17"/>
      <c r="G25" s="31"/>
      <c r="H25" s="31"/>
      <c r="I25" s="14"/>
      <c r="J25" s="14"/>
      <c r="K25" s="14"/>
    </row>
    <row r="26" spans="3:11">
      <c r="C26" s="17"/>
      <c r="D26" s="17"/>
      <c r="E26" s="17"/>
      <c r="F26" s="17"/>
      <c r="G26" s="31"/>
      <c r="H26" s="31"/>
      <c r="I26" s="14"/>
      <c r="J26" s="14"/>
      <c r="K26" s="14"/>
    </row>
    <row r="27" spans="3:11">
      <c r="G27" s="14"/>
      <c r="H27" s="14"/>
      <c r="I27" s="14"/>
      <c r="J27" s="14"/>
      <c r="K27" s="14"/>
    </row>
    <row r="28" spans="3:11">
      <c r="G28" s="14"/>
      <c r="H28" s="14"/>
      <c r="I28" s="14"/>
      <c r="J28" s="14"/>
      <c r="K28" s="14"/>
    </row>
    <row r="29" spans="3:11" ht="22.5" customHeight="1">
      <c r="C29" s="93" t="s">
        <v>8</v>
      </c>
      <c r="D29" s="93"/>
      <c r="E29" s="93"/>
      <c r="F29" s="93"/>
      <c r="G29" s="93"/>
      <c r="H29" s="93"/>
      <c r="I29" s="93"/>
      <c r="J29" s="14"/>
      <c r="K29" s="14"/>
    </row>
    <row r="30" spans="3:11" ht="15" customHeight="1">
      <c r="E30" s="17"/>
      <c r="F30" s="42" t="s">
        <v>9</v>
      </c>
      <c r="G30" s="43"/>
      <c r="H30" s="44"/>
      <c r="I30" s="14"/>
      <c r="J30" s="14"/>
      <c r="K30" s="14"/>
    </row>
    <row r="31" spans="3:11" ht="19">
      <c r="E31" s="17"/>
      <c r="F31" s="45"/>
      <c r="G31" s="43"/>
      <c r="H31" s="44"/>
      <c r="I31" s="14"/>
      <c r="J31" s="14"/>
      <c r="K31" s="14"/>
    </row>
    <row r="32" spans="3:11">
      <c r="E32" s="17"/>
      <c r="F32" s="17"/>
      <c r="G32" s="17"/>
      <c r="H32" s="14"/>
      <c r="I32" s="14"/>
      <c r="J32" s="14"/>
      <c r="K32" s="14"/>
    </row>
    <row r="33" spans="2:11" ht="17.5">
      <c r="E33" s="17"/>
      <c r="F33" s="46" t="s">
        <v>10</v>
      </c>
      <c r="G33" s="17"/>
      <c r="H33" s="14"/>
      <c r="I33" s="14"/>
      <c r="J33" s="14"/>
      <c r="K33" s="14"/>
    </row>
    <row r="34" spans="2:11">
      <c r="E34" s="17"/>
      <c r="F34" s="17"/>
      <c r="G34" s="17"/>
      <c r="H34" s="14"/>
      <c r="I34" s="14"/>
      <c r="J34" s="14"/>
      <c r="K34" s="14"/>
    </row>
    <row r="35" spans="2:11" ht="19.5">
      <c r="E35" s="17"/>
      <c r="F35" s="74"/>
      <c r="G35" s="17"/>
      <c r="H35" s="14"/>
      <c r="I35" s="14"/>
      <c r="J35" s="14"/>
      <c r="K35" s="14"/>
    </row>
    <row r="36" spans="2:11">
      <c r="E36" s="17"/>
      <c r="F36" s="17"/>
      <c r="G36" s="17"/>
      <c r="H36" s="14"/>
      <c r="I36" s="14"/>
      <c r="J36" s="14"/>
      <c r="K36" s="14"/>
    </row>
    <row r="37" spans="2:11" ht="15.5">
      <c r="E37" s="17"/>
      <c r="F37" s="30" t="str">
        <f>IF(F35&lt;50,"Importe indicado inferior al mínimo requerido",IF(F35&gt;50000,"Importe máximo no respetado",IF(F35&gt;G23,"Importe máximo no respetado","")))</f>
        <v>Importe indicado inferior al mínimo requerido</v>
      </c>
      <c r="G37" s="31"/>
      <c r="H37" s="14"/>
      <c r="I37" s="14"/>
      <c r="J37" s="14"/>
      <c r="K37" s="14"/>
    </row>
    <row r="38" spans="2:11">
      <c r="E38" s="17"/>
      <c r="F38" s="17"/>
      <c r="G38" s="31"/>
      <c r="H38" s="14"/>
      <c r="I38" s="14"/>
      <c r="J38" s="14"/>
      <c r="K38" s="14"/>
    </row>
    <row r="39" spans="2:11">
      <c r="E39" s="17"/>
      <c r="F39" s="17"/>
      <c r="G39" s="31"/>
      <c r="H39" s="14"/>
      <c r="I39" s="14"/>
      <c r="J39" s="14"/>
      <c r="K39" s="14"/>
    </row>
    <row r="40" spans="2:11">
      <c r="G40" s="14"/>
      <c r="H40" s="14"/>
      <c r="I40" s="14"/>
      <c r="J40" s="14"/>
      <c r="K40" s="14"/>
    </row>
    <row r="41" spans="2:11" ht="22.5" customHeight="1">
      <c r="C41" s="93" t="s">
        <v>11</v>
      </c>
      <c r="D41" s="93"/>
      <c r="E41" s="93"/>
      <c r="F41" s="93"/>
      <c r="G41" s="93"/>
      <c r="H41" s="93"/>
      <c r="I41" s="93"/>
      <c r="J41" s="14"/>
      <c r="K41" s="14"/>
    </row>
    <row r="42" spans="2:11" ht="22.5" customHeight="1">
      <c r="C42" s="32"/>
      <c r="D42" s="32"/>
      <c r="E42" s="32"/>
      <c r="F42" s="32"/>
      <c r="G42" s="32"/>
      <c r="H42" s="32"/>
      <c r="I42" s="32"/>
      <c r="J42" s="14"/>
      <c r="K42" s="14"/>
    </row>
    <row r="43" spans="2:11">
      <c r="G43" s="14"/>
      <c r="H43" s="14"/>
      <c r="I43" s="14"/>
      <c r="J43" s="14"/>
      <c r="K43" s="14"/>
    </row>
    <row r="44" spans="2:11" ht="17.5">
      <c r="B44" s="87" t="s">
        <v>12</v>
      </c>
      <c r="C44" s="31"/>
      <c r="D44" s="33" t="s">
        <v>14</v>
      </c>
      <c r="E44" s="17"/>
      <c r="F44" s="33" t="s">
        <v>16</v>
      </c>
      <c r="G44" s="17"/>
      <c r="H44" s="33" t="s">
        <v>18</v>
      </c>
      <c r="I44" s="31"/>
      <c r="J44" s="33" t="s">
        <v>20</v>
      </c>
      <c r="K44" s="31"/>
    </row>
    <row r="45" spans="2:11" ht="17.5">
      <c r="B45" s="90" t="s">
        <v>13</v>
      </c>
      <c r="C45" s="31"/>
      <c r="D45" s="90" t="s">
        <v>15</v>
      </c>
      <c r="E45" s="17"/>
      <c r="F45" s="34" t="s">
        <v>17</v>
      </c>
      <c r="G45" s="17"/>
      <c r="H45" s="33" t="s">
        <v>19</v>
      </c>
      <c r="I45" s="31"/>
      <c r="J45" s="33" t="s">
        <v>21</v>
      </c>
      <c r="K45" s="31"/>
    </row>
    <row r="46" spans="2:11">
      <c r="B46" s="14"/>
      <c r="C46" s="14"/>
      <c r="D46" s="14"/>
      <c r="F46" s="14"/>
      <c r="H46" s="14"/>
      <c r="I46" s="14"/>
      <c r="J46" s="14"/>
      <c r="K46" s="14"/>
    </row>
    <row r="47" spans="2:11" ht="23.5">
      <c r="B47" s="28">
        <f>IF(F35&gt;G23,G23,F35)</f>
        <v>0</v>
      </c>
      <c r="C47" s="14"/>
      <c r="D47" s="35">
        <f>ROUNDDOWN(+B47/G11,0)</f>
        <v>0</v>
      </c>
      <c r="F47" s="35">
        <f>ROUNDDOWN(D47/10,0)</f>
        <v>0</v>
      </c>
      <c r="H47" s="35">
        <f>+D47+F47</f>
        <v>0</v>
      </c>
      <c r="I47" s="14"/>
      <c r="J47" s="28">
        <f>+H47*E11</f>
        <v>0</v>
      </c>
      <c r="K47" s="14"/>
    </row>
    <row r="48" spans="2:11">
      <c r="B48" s="14"/>
      <c r="C48" s="14"/>
      <c r="D48" s="14"/>
      <c r="F48" s="14"/>
      <c r="H48" s="14"/>
      <c r="I48" s="14"/>
      <c r="J48" s="14"/>
      <c r="K48" s="14"/>
    </row>
    <row r="49" spans="2:11">
      <c r="C49" s="14"/>
      <c r="D49" s="14"/>
      <c r="E49" s="14"/>
      <c r="G49" s="14"/>
      <c r="I49" s="14"/>
      <c r="K49" s="14"/>
    </row>
    <row r="51" spans="2:11">
      <c r="B51" s="17"/>
      <c r="C51" s="17"/>
      <c r="D51" s="17"/>
      <c r="E51" s="17"/>
      <c r="F51" s="17"/>
      <c r="G51" s="17"/>
      <c r="H51" s="36"/>
      <c r="I51" s="17"/>
      <c r="J51" s="17"/>
    </row>
    <row r="52" spans="2:11" ht="16">
      <c r="B52" s="95"/>
      <c r="C52" s="95"/>
      <c r="D52" s="95"/>
      <c r="E52" s="95"/>
      <c r="F52" s="95"/>
      <c r="G52" s="95"/>
      <c r="H52" s="95"/>
      <c r="I52" s="95"/>
      <c r="J52" s="95"/>
    </row>
    <row r="53" spans="2:11" ht="23">
      <c r="C53" s="96" t="s">
        <v>22</v>
      </c>
      <c r="D53" s="96"/>
      <c r="E53" s="96"/>
      <c r="F53" s="96"/>
      <c r="G53" s="96"/>
      <c r="H53" s="96"/>
      <c r="I53" s="96"/>
    </row>
    <row r="54" spans="2:11">
      <c r="C54" s="76"/>
      <c r="D54" s="76"/>
      <c r="E54" s="76"/>
      <c r="F54" s="76"/>
      <c r="G54" s="76"/>
      <c r="H54" s="76"/>
      <c r="I54" s="76"/>
    </row>
    <row r="55" spans="2:11">
      <c r="C55" s="76"/>
      <c r="D55" s="76"/>
      <c r="E55" s="76"/>
      <c r="F55" s="76"/>
      <c r="G55" s="76"/>
      <c r="H55" s="76"/>
      <c r="I55" s="76"/>
      <c r="K55"/>
    </row>
    <row r="56" spans="2:11" ht="17">
      <c r="B56" s="37"/>
      <c r="C56" s="77"/>
      <c r="D56" s="76"/>
      <c r="E56" s="77"/>
      <c r="F56" s="77"/>
      <c r="G56" s="77"/>
      <c r="H56" s="76"/>
      <c r="I56" s="77"/>
      <c r="J56" s="37"/>
    </row>
    <row r="57" spans="2:11" ht="15.65" customHeight="1">
      <c r="C57" s="76"/>
      <c r="D57" s="76"/>
      <c r="E57" s="76"/>
      <c r="F57" s="76"/>
      <c r="G57" s="78"/>
      <c r="H57" s="76"/>
      <c r="I57" s="76"/>
    </row>
    <row r="58" spans="2:11" ht="15.5">
      <c r="C58" s="76"/>
      <c r="D58" s="76"/>
      <c r="E58" s="79"/>
      <c r="F58" s="78"/>
      <c r="G58" s="79"/>
      <c r="H58" s="76"/>
      <c r="I58" s="76"/>
    </row>
    <row r="59" spans="2:11" ht="25">
      <c r="C59" s="76"/>
      <c r="D59" s="76"/>
      <c r="E59" s="80">
        <f>+J47-B47</f>
        <v>0</v>
      </c>
      <c r="F59" s="88"/>
      <c r="G59" s="81" t="e">
        <f>E59/B47</f>
        <v>#DIV/0!</v>
      </c>
      <c r="H59" s="82"/>
      <c r="I59" s="76"/>
      <c r="J59" s="75"/>
    </row>
    <row r="60" spans="2:11" ht="25">
      <c r="C60" s="76"/>
      <c r="D60" s="76"/>
      <c r="E60" s="80"/>
      <c r="F60" s="83"/>
      <c r="G60" s="84"/>
      <c r="H60" s="84"/>
      <c r="I60" s="76"/>
    </row>
    <row r="61" spans="2:11" ht="25">
      <c r="E61" s="4"/>
      <c r="F61" s="38"/>
      <c r="G61" s="9"/>
      <c r="H61" s="16"/>
    </row>
    <row r="62" spans="2:11" ht="22.5" customHeight="1">
      <c r="B62" s="93" t="s">
        <v>23</v>
      </c>
      <c r="C62" s="93"/>
      <c r="D62" s="93"/>
      <c r="E62" s="93"/>
      <c r="F62" s="93"/>
      <c r="G62" s="93"/>
      <c r="H62" s="93"/>
      <c r="I62" s="93"/>
      <c r="J62" s="93"/>
    </row>
    <row r="63" spans="2:11" ht="25.5">
      <c r="E63" s="4"/>
      <c r="F63" s="39" t="s">
        <v>24</v>
      </c>
      <c r="G63" s="9"/>
      <c r="H63" s="16"/>
    </row>
    <row r="64" spans="2:11" ht="25">
      <c r="E64" s="4"/>
      <c r="F64" s="38"/>
      <c r="G64" s="9"/>
      <c r="H64" s="16"/>
    </row>
    <row r="65" spans="2:11" ht="17.5">
      <c r="B65" s="17"/>
      <c r="C65" s="17"/>
      <c r="D65" s="17"/>
      <c r="E65" s="40"/>
      <c r="F65" s="41" t="s">
        <v>25</v>
      </c>
      <c r="G65" s="17"/>
      <c r="H65" s="36"/>
      <c r="I65" s="17"/>
      <c r="J65" s="17"/>
      <c r="K65" s="17"/>
    </row>
    <row r="66" spans="2:11" ht="17.5">
      <c r="B66" s="17"/>
      <c r="C66" s="17"/>
      <c r="D66" s="17"/>
      <c r="E66" s="40"/>
      <c r="F66" s="41"/>
      <c r="G66" s="17"/>
      <c r="H66" s="36"/>
      <c r="I66" s="17"/>
      <c r="J66" s="17"/>
      <c r="K66" s="17"/>
    </row>
    <row r="67" spans="2:11" ht="17.5">
      <c r="B67" s="17"/>
      <c r="C67" s="17"/>
      <c r="D67" s="17"/>
      <c r="E67" s="40"/>
      <c r="F67" s="41"/>
      <c r="G67" s="17"/>
      <c r="H67" s="36"/>
      <c r="I67" s="17"/>
      <c r="J67" s="17"/>
      <c r="K67" s="17"/>
    </row>
    <row r="68" spans="2:11" ht="17.5">
      <c r="B68" s="91" t="s">
        <v>27</v>
      </c>
      <c r="C68" s="31"/>
      <c r="D68" s="33" t="s">
        <v>28</v>
      </c>
      <c r="E68" s="17"/>
      <c r="F68" s="33" t="s">
        <v>30</v>
      </c>
      <c r="G68" s="17"/>
      <c r="H68" s="87" t="s">
        <v>32</v>
      </c>
      <c r="I68" s="31"/>
      <c r="J68" s="33" t="s">
        <v>34</v>
      </c>
      <c r="K68" s="31"/>
    </row>
    <row r="69" spans="2:11" ht="17.5">
      <c r="B69" s="91" t="s">
        <v>26</v>
      </c>
      <c r="C69" s="31"/>
      <c r="D69" s="33" t="s">
        <v>29</v>
      </c>
      <c r="E69" s="17"/>
      <c r="F69" s="87" t="s">
        <v>31</v>
      </c>
      <c r="G69" s="17"/>
      <c r="H69" s="87" t="s">
        <v>33</v>
      </c>
      <c r="I69" s="31"/>
      <c r="J69" s="33" t="s">
        <v>35</v>
      </c>
      <c r="K69" s="31"/>
    </row>
    <row r="70" spans="2:11">
      <c r="B70" s="14"/>
      <c r="C70" s="14"/>
      <c r="D70" s="14"/>
      <c r="F70" s="14"/>
      <c r="H70" s="14"/>
      <c r="I70" s="14"/>
      <c r="J70" s="14"/>
      <c r="K70" s="14"/>
    </row>
    <row r="71" spans="2:11" ht="23.5">
      <c r="B71" s="10"/>
      <c r="C71" s="14"/>
      <c r="D71" s="27">
        <f>IF(B71&lt;E11,-(1-(B71/E11)),IF(B71=E11,"0%",(B71/E11)-1))</f>
        <v>-1</v>
      </c>
      <c r="F71" s="28">
        <f>+$H$47*B71</f>
        <v>0</v>
      </c>
      <c r="H71" s="29">
        <f>+F71-$B$47</f>
        <v>0</v>
      </c>
      <c r="I71" s="14"/>
      <c r="J71" s="27" t="e">
        <f>+H71/B47</f>
        <v>#DIV/0!</v>
      </c>
      <c r="K71" s="14"/>
    </row>
    <row r="72" spans="2:11">
      <c r="B72" s="14"/>
      <c r="C72" s="14"/>
      <c r="D72" s="14"/>
      <c r="F72" s="14"/>
      <c r="H72" s="14"/>
      <c r="I72" s="14"/>
      <c r="J72" s="14"/>
      <c r="K72" s="14"/>
    </row>
    <row r="73" spans="2:11">
      <c r="H73" s="16"/>
    </row>
    <row r="74" spans="2:11">
      <c r="B74" s="17"/>
      <c r="C74" s="17"/>
      <c r="D74" s="17"/>
      <c r="E74" s="17"/>
      <c r="F74" s="17"/>
      <c r="G74" s="17"/>
      <c r="H74" s="17"/>
      <c r="I74" s="17"/>
      <c r="J74" s="17"/>
    </row>
    <row r="75" spans="2:11">
      <c r="B75" s="17"/>
      <c r="C75" s="17"/>
      <c r="D75" s="17"/>
      <c r="E75" s="17"/>
      <c r="F75" s="17"/>
      <c r="G75" s="17"/>
      <c r="H75" s="17"/>
      <c r="I75" s="17"/>
      <c r="J75" s="17"/>
    </row>
    <row r="76" spans="2:11" ht="23.5">
      <c r="B76" s="17"/>
      <c r="C76" s="17"/>
      <c r="D76" s="94" t="s">
        <v>36</v>
      </c>
      <c r="E76" s="94"/>
      <c r="F76" s="94"/>
      <c r="G76" s="94"/>
      <c r="H76" s="94"/>
      <c r="I76" s="17"/>
      <c r="J76" s="17"/>
    </row>
    <row r="77" spans="2:11" ht="12" customHeight="1">
      <c r="B77" s="17"/>
      <c r="C77" s="17"/>
      <c r="D77" s="18"/>
      <c r="E77" s="18"/>
      <c r="F77" s="18"/>
      <c r="G77" s="18"/>
      <c r="H77" s="18"/>
      <c r="I77" s="17"/>
      <c r="J77" s="17"/>
    </row>
    <row r="78" spans="2:11" ht="90" customHeight="1">
      <c r="B78" s="17"/>
      <c r="C78" s="17"/>
      <c r="D78" s="19" t="s">
        <v>37</v>
      </c>
      <c r="E78" s="20" t="s">
        <v>38</v>
      </c>
      <c r="F78" s="21" t="s">
        <v>39</v>
      </c>
      <c r="G78" s="21" t="s">
        <v>40</v>
      </c>
      <c r="H78" s="22" t="s">
        <v>41</v>
      </c>
      <c r="I78" s="17"/>
      <c r="J78" s="17"/>
    </row>
    <row r="79" spans="2:11" ht="16">
      <c r="B79" s="17"/>
      <c r="C79" s="17"/>
      <c r="D79" s="23">
        <v>-0.4</v>
      </c>
      <c r="E79" s="5">
        <f>+$E$11*(1+D79)</f>
        <v>12.623999999999999</v>
      </c>
      <c r="F79" s="13">
        <f>+$H$47*E79</f>
        <v>0</v>
      </c>
      <c r="G79" s="6">
        <f>+F79-$B$47</f>
        <v>0</v>
      </c>
      <c r="H79" s="1" t="e">
        <f>+G79/$B$47</f>
        <v>#DIV/0!</v>
      </c>
      <c r="I79" s="17"/>
      <c r="J79" s="17"/>
    </row>
    <row r="80" spans="2:11" ht="16">
      <c r="B80" s="17"/>
      <c r="C80" s="17"/>
      <c r="D80" s="23">
        <v>-0.3</v>
      </c>
      <c r="E80" s="7">
        <f t="shared" ref="E80:E86" si="0">+$E$11*(1+D80)</f>
        <v>14.727999999999998</v>
      </c>
      <c r="F80" s="6">
        <f t="shared" ref="F80:F86" si="1">+$H$47*E80</f>
        <v>0</v>
      </c>
      <c r="G80" s="6">
        <f t="shared" ref="G80:G86" si="2">+F80-$B$47</f>
        <v>0</v>
      </c>
      <c r="H80" s="1" t="e">
        <f t="shared" ref="H80:H86" si="3">+G80/$B$47</f>
        <v>#DIV/0!</v>
      </c>
      <c r="I80" s="17"/>
      <c r="J80" s="17"/>
    </row>
    <row r="81" spans="2:10" ht="16">
      <c r="B81" s="17"/>
      <c r="C81" s="17"/>
      <c r="D81" s="23">
        <v>-0.2</v>
      </c>
      <c r="E81" s="7">
        <f t="shared" si="0"/>
        <v>16.832000000000001</v>
      </c>
      <c r="F81" s="6">
        <f t="shared" si="1"/>
        <v>0</v>
      </c>
      <c r="G81" s="6">
        <f t="shared" si="2"/>
        <v>0</v>
      </c>
      <c r="H81" s="1" t="e">
        <f t="shared" si="3"/>
        <v>#DIV/0!</v>
      </c>
      <c r="I81" s="17"/>
      <c r="J81" s="17"/>
    </row>
    <row r="82" spans="2:10" ht="16">
      <c r="B82" s="17"/>
      <c r="C82" s="17"/>
      <c r="D82" s="23">
        <v>-0.1</v>
      </c>
      <c r="E82" s="7">
        <f t="shared" si="0"/>
        <v>18.936</v>
      </c>
      <c r="F82" s="6">
        <f t="shared" si="1"/>
        <v>0</v>
      </c>
      <c r="G82" s="6">
        <f t="shared" si="2"/>
        <v>0</v>
      </c>
      <c r="H82" s="1" t="e">
        <f t="shared" si="3"/>
        <v>#DIV/0!</v>
      </c>
      <c r="I82" s="17"/>
      <c r="J82" s="17"/>
    </row>
    <row r="83" spans="2:10" ht="16">
      <c r="B83" s="17"/>
      <c r="C83" s="17"/>
      <c r="D83" s="24">
        <v>0</v>
      </c>
      <c r="E83" s="8">
        <f t="shared" si="0"/>
        <v>21.04</v>
      </c>
      <c r="F83" s="11">
        <f t="shared" si="1"/>
        <v>0</v>
      </c>
      <c r="G83" s="11">
        <f t="shared" si="2"/>
        <v>0</v>
      </c>
      <c r="H83" s="12" t="e">
        <f t="shared" si="3"/>
        <v>#DIV/0!</v>
      </c>
      <c r="I83" s="17"/>
      <c r="J83" s="17"/>
    </row>
    <row r="84" spans="2:10" ht="16">
      <c r="B84" s="17"/>
      <c r="C84" s="17"/>
      <c r="D84" s="25">
        <v>0.1</v>
      </c>
      <c r="E84" s="7">
        <f t="shared" si="0"/>
        <v>23.144000000000002</v>
      </c>
      <c r="F84" s="6">
        <f t="shared" si="1"/>
        <v>0</v>
      </c>
      <c r="G84" s="6">
        <f t="shared" si="2"/>
        <v>0</v>
      </c>
      <c r="H84" s="1" t="e">
        <f t="shared" si="3"/>
        <v>#DIV/0!</v>
      </c>
      <c r="I84" s="17"/>
      <c r="J84" s="17"/>
    </row>
    <row r="85" spans="2:10" ht="16">
      <c r="B85" s="17"/>
      <c r="C85" s="17"/>
      <c r="D85" s="25">
        <v>0.2</v>
      </c>
      <c r="E85" s="7">
        <f t="shared" si="0"/>
        <v>25.247999999999998</v>
      </c>
      <c r="F85" s="6">
        <f t="shared" si="1"/>
        <v>0</v>
      </c>
      <c r="G85" s="6">
        <f t="shared" si="2"/>
        <v>0</v>
      </c>
      <c r="H85" s="1" t="e">
        <f t="shared" si="3"/>
        <v>#DIV/0!</v>
      </c>
      <c r="I85" s="17"/>
      <c r="J85" s="17"/>
    </row>
    <row r="86" spans="2:10" ht="16">
      <c r="B86" s="17"/>
      <c r="C86" s="17"/>
      <c r="D86" s="25">
        <v>0.3</v>
      </c>
      <c r="E86" s="7">
        <f t="shared" si="0"/>
        <v>27.352</v>
      </c>
      <c r="F86" s="6">
        <f t="shared" si="1"/>
        <v>0</v>
      </c>
      <c r="G86" s="6">
        <f t="shared" si="2"/>
        <v>0</v>
      </c>
      <c r="H86" s="1" t="e">
        <f t="shared" si="3"/>
        <v>#DIV/0!</v>
      </c>
      <c r="I86" s="17"/>
      <c r="J86" s="17"/>
    </row>
    <row r="87" spans="2:10">
      <c r="B87" s="17"/>
      <c r="C87" s="17"/>
      <c r="D87" s="17"/>
      <c r="E87" s="17"/>
      <c r="F87" s="17"/>
      <c r="G87" s="17"/>
      <c r="H87" s="17"/>
      <c r="I87" s="17"/>
      <c r="J87" s="17"/>
    </row>
    <row r="88" spans="2:10">
      <c r="B88" s="17"/>
      <c r="C88" s="17"/>
      <c r="D88" s="17"/>
      <c r="E88" s="17"/>
      <c r="F88" s="17"/>
      <c r="G88" s="17"/>
      <c r="H88" s="17"/>
      <c r="I88" s="17"/>
      <c r="J88" s="17"/>
    </row>
    <row r="89" spans="2:10" ht="23.5">
      <c r="B89" s="92" t="s">
        <v>42</v>
      </c>
      <c r="C89" s="17"/>
      <c r="D89" s="17"/>
      <c r="E89" s="17"/>
      <c r="F89" s="17"/>
      <c r="G89" s="17"/>
      <c r="H89" s="17"/>
      <c r="I89" s="17"/>
      <c r="J89" s="17"/>
    </row>
    <row r="90" spans="2:10">
      <c r="B90" s="17"/>
      <c r="C90" s="17"/>
      <c r="D90" s="17"/>
      <c r="E90" s="17"/>
      <c r="F90" s="17"/>
      <c r="G90" s="17"/>
      <c r="H90" s="17"/>
      <c r="I90" s="17"/>
      <c r="J90" s="17"/>
    </row>
    <row r="91" spans="2:10">
      <c r="B91" s="17" t="s">
        <v>43</v>
      </c>
      <c r="C91" s="17"/>
      <c r="D91" s="26"/>
      <c r="E91" s="17"/>
      <c r="F91" s="17"/>
      <c r="G91" s="17"/>
      <c r="H91" s="17"/>
      <c r="I91" s="17"/>
      <c r="J91" s="17"/>
    </row>
    <row r="92" spans="2:10">
      <c r="B92" s="17" t="s">
        <v>44</v>
      </c>
      <c r="C92" s="17"/>
      <c r="D92" s="17"/>
      <c r="E92" s="17"/>
      <c r="F92" s="17"/>
      <c r="G92" s="17"/>
      <c r="H92" s="17"/>
      <c r="I92" s="17"/>
      <c r="J92" s="17"/>
    </row>
    <row r="93" spans="2:10">
      <c r="B93" s="17" t="s">
        <v>45</v>
      </c>
      <c r="C93" s="17"/>
      <c r="D93" s="17"/>
      <c r="E93" s="17"/>
      <c r="F93" s="17"/>
      <c r="G93" s="17"/>
      <c r="H93" s="17"/>
      <c r="I93" s="17"/>
      <c r="J93" s="17"/>
    </row>
  </sheetData>
  <sheetProtection algorithmName="SHA-512" hashValue="gT5/0om9rudC5gtpUcmwfNBirvqqbwqDL5Lm5PKu6xcvzCoiA/LSUVenm4l0iBhvGwOIa0G9vPKJTln8vvCTcw==" saltValue="MvIDN6Jr21+Mbnw+2Q9b5A==" spinCount="100000" sheet="1" objects="1" scenarios="1" selectLockedCells="1"/>
  <mergeCells count="7">
    <mergeCell ref="C29:I29"/>
    <mergeCell ref="C41:I41"/>
    <mergeCell ref="C19:I19"/>
    <mergeCell ref="D76:H76"/>
    <mergeCell ref="B52:J52"/>
    <mergeCell ref="C53:I53"/>
    <mergeCell ref="B62:J62"/>
  </mergeCells>
  <conditionalFormatting sqref="H79:H86">
    <cfRule type="cellIs" dxfId="4" priority="5" operator="lessThan">
      <formula>0</formula>
    </cfRule>
  </conditionalFormatting>
  <conditionalFormatting sqref="H79:H86">
    <cfRule type="cellIs" dxfId="3" priority="4" operator="lessThan">
      <formula>0</formula>
    </cfRule>
  </conditionalFormatting>
  <conditionalFormatting sqref="G79:G86">
    <cfRule type="cellIs" dxfId="2" priority="3" operator="lessThan">
      <formula>0</formula>
    </cfRule>
  </conditionalFormatting>
  <conditionalFormatting sqref="F79:F86">
    <cfRule type="cellIs" dxfId="1" priority="2" operator="lessThan">
      <formula>#REF!</formula>
    </cfRule>
  </conditionalFormatting>
  <conditionalFormatting sqref="E79:E86">
    <cfRule type="cellIs" dxfId="0" priority="1" operator="lessThan">
      <formula>$C$8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LESUEUR Camille</cp:lastModifiedBy>
  <cp:lastPrinted>2024-07-12T10:00:02Z</cp:lastPrinted>
  <dcterms:created xsi:type="dcterms:W3CDTF">2023-09-25T09:15:03Z</dcterms:created>
  <dcterms:modified xsi:type="dcterms:W3CDTF">2024-09-13T15:18:19Z</dcterms:modified>
</cp:coreProperties>
</file>