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13_ncr:1_{CE496778-99A7-4344-94BD-85C910D872C9}" xr6:coauthVersionLast="47" xr6:coauthVersionMax="47" xr10:uidLastSave="{00000000-0000-0000-0000-000000000000}"/>
  <bookViews>
    <workbookView showSheetTabs="0" xWindow="286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G23" i="5" l="1"/>
  <c r="B47" i="5" s="1"/>
  <c r="E79" i="5"/>
  <c r="D71" i="5"/>
  <c r="G11" i="5" l="1"/>
  <c r="D47" i="5" s="1"/>
  <c r="F47" i="5" l="1"/>
  <c r="H47" i="5" s="1"/>
  <c r="E84" i="5"/>
  <c r="E85" i="5"/>
  <c r="E86" i="5"/>
  <c r="E83" i="5"/>
  <c r="E82" i="5"/>
  <c r="E81" i="5"/>
  <c r="E80" i="5"/>
  <c r="J47" i="5" l="1"/>
  <c r="E59" i="5" s="1"/>
  <c r="G59" i="5" s="1"/>
  <c r="F80" i="5"/>
  <c r="G80" i="5" s="1"/>
  <c r="H80" i="5" s="1"/>
  <c r="F85" i="5"/>
  <c r="G85" i="5" s="1"/>
  <c r="H85" i="5" s="1"/>
  <c r="F86" i="5"/>
  <c r="G86" i="5" s="1"/>
  <c r="H86" i="5" s="1"/>
  <c r="F79" i="5"/>
  <c r="G79" i="5" s="1"/>
  <c r="H79" i="5" s="1"/>
  <c r="F81" i="5"/>
  <c r="G81" i="5" s="1"/>
  <c r="H81" i="5" s="1"/>
  <c r="F71" i="5"/>
  <c r="H71" i="5" s="1"/>
  <c r="J71" i="5" s="1"/>
  <c r="F82" i="5"/>
  <c r="G82" i="5" s="1"/>
  <c r="H82" i="5" s="1"/>
  <c r="F83" i="5"/>
  <c r="G83" i="5" s="1"/>
  <c r="H83" i="5" s="1"/>
  <c r="F84" i="5"/>
  <c r="G84" i="5" s="1"/>
  <c r="H84" i="5" s="1"/>
</calcChain>
</file>

<file path=xl/sharedStrings.xml><?xml version="1.0" encoding="utf-8"?>
<sst xmlns="http://schemas.openxmlformats.org/spreadsheetml/2006/main" count="46" uniqueCount="46">
  <si>
    <t>SIMULE SU INVERSIÓN (EUR)</t>
  </si>
  <si>
    <t>Por favor, solo rellene las celdas en azul turquesa</t>
  </si>
  <si>
    <t>Precio de referencia</t>
  </si>
  <si>
    <t>Descuento</t>
  </si>
  <si>
    <t>Precio de suscripción</t>
  </si>
  <si>
    <t>Salario bruto anual (primas/bonus incluidos)</t>
  </si>
  <si>
    <t>Importe máximo autorizado para invertir (1)</t>
  </si>
  <si>
    <r>
      <rPr>
        <b/>
        <u/>
        <sz val="18"/>
        <color rgb="FF000059"/>
        <rFont val="Century Gothic"/>
        <family val="2"/>
      </rPr>
      <t>Paso 2 :</t>
    </r>
    <r>
      <rPr>
        <b/>
        <sz val="18"/>
        <color rgb="FF000059"/>
        <rFont val="Century Gothic"/>
        <family val="2"/>
      </rPr>
      <t xml:space="preserve"> Introduzca la cantidad que desea invertir (dentro del límite autorizado)</t>
    </r>
  </si>
  <si>
    <t>Min. 50€ | Máx. 1/4 del salario anual bruto (dentro del límite de 50.000€)</t>
  </si>
  <si>
    <t>Cantidad bruta que le gustaría invertir</t>
  </si>
  <si>
    <r>
      <rPr>
        <b/>
        <u/>
        <sz val="18"/>
        <color rgb="FF000059"/>
        <rFont val="Century Gothic"/>
        <family val="2"/>
      </rPr>
      <t>Paso 3 :</t>
    </r>
    <r>
      <rPr>
        <b/>
        <sz val="18"/>
        <color rgb="FF000059"/>
        <rFont val="Century Gothic"/>
        <family val="2"/>
      </rPr>
      <t xml:space="preserve"> Visualice su inversión al suscribirse</t>
    </r>
  </si>
  <si>
    <t>Importe invertido</t>
  </si>
  <si>
    <t>(dentro del importe máximo autorizado)</t>
  </si>
  <si>
    <t>Número de acciones</t>
  </si>
  <si>
    <t>(con el descuento en el precio de las acciones)</t>
  </si>
  <si>
    <t>Número de acciones ofrecidas</t>
  </si>
  <si>
    <t>(Acciones gratuitas) (2)</t>
  </si>
  <si>
    <t>Número total</t>
  </si>
  <si>
    <t xml:space="preserve">de acciones </t>
  </si>
  <si>
    <t>Importe total</t>
  </si>
  <si>
    <t>realmente invertido (3)</t>
  </si>
  <si>
    <t>Importe de las ventajas (descuento y acciones gratuitas) propuestas por la oferta para su inversión:</t>
  </si>
  <si>
    <r>
      <rPr>
        <b/>
        <u/>
        <sz val="18"/>
        <color rgb="FF000059"/>
        <rFont val="Century Gothic"/>
        <family val="2"/>
      </rPr>
      <t>Paso 4 :</t>
    </r>
    <r>
      <rPr>
        <b/>
        <sz val="18"/>
        <color rgb="FF000059"/>
        <rFont val="Century Gothic"/>
        <family val="2"/>
      </rPr>
      <t xml:space="preserve"> Simular su inversión mediante la introducción de un precio estimado (de la acción) </t>
    </r>
    <r>
      <rPr>
        <b/>
        <u/>
        <sz val="18"/>
        <color rgb="FF000059"/>
        <rFont val="Century Gothic"/>
        <family val="2"/>
      </rPr>
      <t>al final del período de bloqueo</t>
    </r>
  </si>
  <si>
    <t>(Duración de 3 años, excepto en caso de liberación anticipada)</t>
  </si>
  <si>
    <t>Su inversión seguirá la evolución del precio de las acciones de Elis, tanto hacia arriba como hacia abajo. Por lo tanto, está expuesto al riesgo de pérdida de capital.</t>
  </si>
  <si>
    <t>Elis en la fecha de vencimiento</t>
  </si>
  <si>
    <t xml:space="preserve">Precio estimado de las acciones de </t>
  </si>
  <si>
    <t>Evolución de la participación</t>
  </si>
  <si>
    <t>en el plazo</t>
  </si>
  <si>
    <t>Valor final estimado</t>
  </si>
  <si>
    <t>de su inversión</t>
  </si>
  <si>
    <t>Ganancia total</t>
  </si>
  <si>
    <t>estimada</t>
  </si>
  <si>
    <t>Ganancia total estimada en %</t>
  </si>
  <si>
    <t>respecto la inversión inicial</t>
  </si>
  <si>
    <t>TABLA DE FLUCTUACIONES DE LOS PRECIOS DE LAS ACCIONES</t>
  </si>
  <si>
    <t>Evolución de la participación en el plazo</t>
  </si>
  <si>
    <t>Precio estimado de las acciones de Elis en la fecha de vencimiento</t>
  </si>
  <si>
    <t>Valor final estimado de su inversión</t>
  </si>
  <si>
    <t>Ganancia total estimada</t>
  </si>
  <si>
    <t>Ganancia total estimada en % respecto la inversión inicial</t>
  </si>
  <si>
    <r>
      <t xml:space="preserve">Nota: Todos los importes y beneficios potenciales no incluyen impuestos </t>
    </r>
    <r>
      <rPr>
        <b/>
        <i/>
        <u/>
        <sz val="18"/>
        <color rgb="FFFF0000"/>
        <rFont val="Century Gothic"/>
        <family val="2"/>
      </rPr>
      <t>ni cotizaciones a la seguridad social.</t>
    </r>
  </si>
  <si>
    <t>(2) 1 acción de regalo por cada 10 acciones compradas</t>
  </si>
  <si>
    <t>(3) calculado sobre la base del número total de acciones invertidas con el precio de referencia de la acción</t>
  </si>
  <si>
    <r>
      <rPr>
        <b/>
        <u/>
        <sz val="18"/>
        <color rgb="FF000059"/>
        <rFont val="Century Gothic"/>
        <family val="2"/>
      </rPr>
      <t>Paso 1</t>
    </r>
    <r>
      <rPr>
        <b/>
        <sz val="18"/>
        <color rgb="FF000059"/>
        <rFont val="Century Gothic"/>
        <family val="2"/>
      </rPr>
      <t xml:space="preserve"> : Ingrese su salario bruto anual estimado (primas/bonus incluidos) para 2025</t>
    </r>
  </si>
  <si>
    <t>(1) correspondiente al 25% del salario bruto anual estimado para 2025 (bonus incluidos) dentro del límite de 50.000€ (importe máximo autorizado para invertir)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</si>
</sst>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8" formatCode="#,##0.000\ &quot;€&quot;;[Red]\-#,##0.000\ &quot;€&quot;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sz val="16"/>
      <color theme="0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22"/>
      <color rgb="FF000059"/>
      <name val="Century Gothic"/>
      <family val="2"/>
    </font>
    <font>
      <b/>
      <sz val="20"/>
      <color rgb="FF000059"/>
      <name val="Centhury gothic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i/>
      <u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sz val="18"/>
      <color rgb="FF000059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8"/>
      <color rgb="FF000059"/>
      <name val="Calibri"/>
      <family val="2"/>
      <scheme val="minor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8"/>
      <color rgb="FF16CBE2"/>
      <name val="Calibri"/>
      <family val="2"/>
      <scheme val="minor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u/>
      <sz val="18"/>
      <color rgb="FF000059"/>
      <name val="Centhury gothic"/>
    </font>
    <font>
      <b/>
      <i/>
      <u/>
      <sz val="18"/>
      <color rgb="FF000059"/>
      <name val="Century Gothic"/>
      <family val="2"/>
    </font>
    <font>
      <i/>
      <sz val="11"/>
      <color rgb="FF000059"/>
      <name val="Century Gothic"/>
      <family val="2"/>
    </font>
    <font>
      <b/>
      <sz val="13"/>
      <color rgb="FF16CBE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9" fontId="30" fillId="0" borderId="1" xfId="3" applyFont="1" applyBorder="1" applyProtection="1"/>
    <xf numFmtId="9" fontId="18" fillId="0" borderId="0" xfId="0" applyNumberFormat="1" applyFont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/>
    </xf>
    <xf numFmtId="165" fontId="26" fillId="0" borderId="1" xfId="3" applyNumberFormat="1" applyFont="1" applyBorder="1" applyProtection="1"/>
    <xf numFmtId="44" fontId="22" fillId="0" borderId="1" xfId="0" applyNumberFormat="1" applyFont="1" applyBorder="1"/>
    <xf numFmtId="165" fontId="22" fillId="0" borderId="1" xfId="3" applyNumberFormat="1" applyFont="1" applyBorder="1" applyProtection="1"/>
    <xf numFmtId="165" fontId="30" fillId="3" borderId="1" xfId="3" applyNumberFormat="1" applyFont="1" applyFill="1" applyBorder="1" applyProtection="1"/>
    <xf numFmtId="0" fontId="19" fillId="0" borderId="0" xfId="3" applyNumberFormat="1" applyFont="1" applyFill="1" applyBorder="1" applyAlignment="1" applyProtection="1">
      <alignment horizontal="center"/>
    </xf>
    <xf numFmtId="166" fontId="45" fillId="0" borderId="0" xfId="1" applyNumberFormat="1" applyFont="1" applyFill="1" applyBorder="1" applyProtection="1">
      <protection locked="0"/>
    </xf>
    <xf numFmtId="44" fontId="22" fillId="3" borderId="1" xfId="0" applyNumberFormat="1" applyFont="1" applyFill="1" applyBorder="1"/>
    <xf numFmtId="9" fontId="30" fillId="3" borderId="1" xfId="3" applyFont="1" applyFill="1" applyBorder="1" applyProtection="1"/>
    <xf numFmtId="44" fontId="26" fillId="0" borderId="1" xfId="0" applyNumberFormat="1" applyFont="1" applyBorder="1"/>
    <xf numFmtId="44" fontId="0" fillId="0" borderId="0" xfId="0" applyNumberFormat="1"/>
    <xf numFmtId="0" fontId="20" fillId="0" borderId="0" xfId="0" applyFont="1"/>
    <xf numFmtId="0" fontId="27" fillId="0" borderId="0" xfId="0" applyFont="1" applyAlignment="1">
      <alignment horizontal="center"/>
    </xf>
    <xf numFmtId="0" fontId="28" fillId="2" borderId="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9" fontId="29" fillId="0" borderId="1" xfId="3" applyFont="1" applyBorder="1" applyProtection="1"/>
    <xf numFmtId="9" fontId="32" fillId="3" borderId="1" xfId="3" applyFont="1" applyFill="1" applyBorder="1" applyProtection="1"/>
    <xf numFmtId="9" fontId="31" fillId="0" borderId="1" xfId="3" applyFont="1" applyBorder="1" applyProtection="1"/>
    <xf numFmtId="0" fontId="33" fillId="0" borderId="0" xfId="0" applyFont="1"/>
    <xf numFmtId="10" fontId="38" fillId="0" borderId="0" xfId="3" applyNumberFormat="1" applyFont="1" applyFill="1" applyBorder="1" applyAlignment="1" applyProtection="1">
      <alignment horizontal="center"/>
    </xf>
    <xf numFmtId="166" fontId="38" fillId="0" borderId="0" xfId="1" applyNumberFormat="1" applyFont="1" applyFill="1" applyBorder="1" applyProtection="1"/>
    <xf numFmtId="44" fontId="38" fillId="0" borderId="0" xfId="1" applyFont="1" applyFill="1" applyBorder="1" applyProtection="1"/>
    <xf numFmtId="0" fontId="46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/>
    </xf>
    <xf numFmtId="1" fontId="38" fillId="0" borderId="0" xfId="1" applyNumberFormat="1" applyFont="1" applyFill="1" applyBorder="1" applyAlignment="1" applyProtection="1">
      <alignment horizontal="center"/>
    </xf>
    <xf numFmtId="44" fontId="20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1" fillId="4" borderId="0" xfId="0" applyFont="1" applyFill="1"/>
    <xf numFmtId="0" fontId="4" fillId="4" borderId="0" xfId="0" applyFont="1" applyFill="1"/>
    <xf numFmtId="0" fontId="21" fillId="0" borderId="0" xfId="0" applyFont="1" applyAlignment="1">
      <alignment horizontal="center"/>
    </xf>
    <xf numFmtId="0" fontId="6" fillId="0" borderId="0" xfId="0" applyFont="1"/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wrapText="1"/>
    </xf>
    <xf numFmtId="164" fontId="7" fillId="0" borderId="0" xfId="0" applyNumberFormat="1" applyFont="1"/>
    <xf numFmtId="2" fontId="0" fillId="0" borderId="0" xfId="0" applyNumberFormat="1"/>
    <xf numFmtId="0" fontId="14" fillId="4" borderId="0" xfId="0" applyFont="1" applyFill="1"/>
    <xf numFmtId="44" fontId="17" fillId="4" borderId="0" xfId="1" applyFont="1" applyFill="1" applyBorder="1" applyAlignment="1" applyProtection="1">
      <alignment horizontal="left"/>
    </xf>
    <xf numFmtId="44" fontId="17" fillId="4" borderId="0" xfId="1" applyFont="1" applyFill="1" applyBorder="1" applyAlignment="1" applyProtection="1">
      <alignment horizontal="center"/>
    </xf>
    <xf numFmtId="0" fontId="17" fillId="0" borderId="0" xfId="0" applyFont="1"/>
    <xf numFmtId="0" fontId="7" fillId="0" borderId="0" xfId="0" applyFont="1"/>
    <xf numFmtId="44" fontId="4" fillId="0" borderId="0" xfId="1" applyFont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left" wrapText="1"/>
    </xf>
    <xf numFmtId="44" fontId="0" fillId="0" borderId="0" xfId="1" applyFont="1" applyBorder="1" applyAlignment="1" applyProtection="1">
      <alignment horizontal="left"/>
    </xf>
    <xf numFmtId="44" fontId="0" fillId="0" borderId="0" xfId="1" applyFont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left"/>
    </xf>
    <xf numFmtId="44" fontId="24" fillId="0" borderId="0" xfId="1" applyFont="1" applyBorder="1" applyAlignment="1" applyProtection="1">
      <alignment horizontal="center" wrapText="1"/>
    </xf>
    <xf numFmtId="44" fontId="21" fillId="0" borderId="0" xfId="1" applyFont="1" applyAlignment="1" applyProtection="1">
      <alignment horizontal="center"/>
      <protection locked="0"/>
    </xf>
    <xf numFmtId="44" fontId="21" fillId="0" borderId="0" xfId="1" applyFont="1" applyProtection="1">
      <protection locked="0"/>
    </xf>
    <xf numFmtId="0" fontId="47" fillId="0" borderId="0" xfId="0" applyFont="1"/>
    <xf numFmtId="0" fontId="0" fillId="5" borderId="0" xfId="0" applyFill="1"/>
    <xf numFmtId="0" fontId="9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4" fontId="19" fillId="5" borderId="0" xfId="0" applyNumberFormat="1" applyFont="1" applyFill="1" applyAlignment="1">
      <alignment horizontal="center"/>
    </xf>
    <xf numFmtId="10" fontId="19" fillId="5" borderId="0" xfId="3" applyNumberFormat="1" applyFont="1" applyFill="1" applyBorder="1" applyAlignment="1" applyProtection="1">
      <alignment horizontal="left"/>
    </xf>
    <xf numFmtId="0" fontId="47" fillId="5" borderId="0" xfId="0" applyFont="1" applyFill="1"/>
    <xf numFmtId="0" fontId="23" fillId="5" borderId="0" xfId="0" applyFont="1" applyFill="1" applyAlignment="1">
      <alignment horizontal="center"/>
    </xf>
    <xf numFmtId="0" fontId="19" fillId="5" borderId="0" xfId="3" applyNumberFormat="1" applyFont="1" applyFill="1" applyBorder="1" applyAlignment="1" applyProtection="1">
      <alignment horizontal="center"/>
    </xf>
    <xf numFmtId="166" fontId="36" fillId="0" borderId="0" xfId="1" applyNumberFormat="1" applyFont="1" applyFill="1" applyBorder="1" applyProtection="1">
      <protection hidden="1"/>
    </xf>
    <xf numFmtId="0" fontId="42" fillId="0" borderId="0" xfId="0" applyFont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34" fillId="0" borderId="0" xfId="0" applyFont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48" fillId="5" borderId="0" xfId="0" applyFont="1" applyFill="1" applyAlignment="1">
      <alignment horizontal="center"/>
    </xf>
    <xf numFmtId="168" fontId="18" fillId="0" borderId="0" xfId="1" applyNumberFormat="1" applyFont="1" applyFill="1" applyAlignment="1" applyProtection="1">
      <alignment horizontal="left" vertical="center"/>
      <protection hidden="1"/>
    </xf>
  </cellXfs>
  <cellStyles count="5">
    <cellStyle name="Lien hypertexte" xfId="4" builtinId="8"/>
    <cellStyle name="Monétaire" xfId="1" builtinId="4"/>
    <cellStyle name="Monétaire 2" xfId="2" xr:uid="{3C06511D-6F6A-48B5-BB38-A791AD28CF61}"/>
    <cellStyle name="Normal" xfId="0" builtinId="0"/>
    <cellStyle name="Pourcentage" xfId="3" builtinId="5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EAEAEA"/>
      <color rgb="FF000059"/>
      <color rgb="FF16CBE2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105214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3</xdr:col>
      <xdr:colOff>1840940</xdr:colOff>
      <xdr:row>8</xdr:row>
      <xdr:rowOff>216009</xdr:rowOff>
    </xdr:from>
    <xdr:to>
      <xdr:col>4</xdr:col>
      <xdr:colOff>1221441</xdr:colOff>
      <xdr:row>12</xdr:row>
      <xdr:rowOff>115233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796616" y="2602862"/>
          <a:ext cx="1274296" cy="1131871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372996</xdr:colOff>
      <xdr:row>8</xdr:row>
      <xdr:rowOff>257735</xdr:rowOff>
    </xdr:from>
    <xdr:to>
      <xdr:col>6</xdr:col>
      <xdr:colOff>1428003</xdr:colOff>
      <xdr:row>12</xdr:row>
      <xdr:rowOff>26450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44525" y="2644588"/>
          <a:ext cx="1055007" cy="1001362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4</xdr:col>
      <xdr:colOff>761116</xdr:colOff>
      <xdr:row>54</xdr:row>
      <xdr:rowOff>25066</xdr:rowOff>
    </xdr:from>
    <xdr:to>
      <xdr:col>4</xdr:col>
      <xdr:colOff>1303454</xdr:colOff>
      <xdr:row>57</xdr:row>
      <xdr:rowOff>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2851" y="13248007"/>
          <a:ext cx="548688" cy="580133"/>
        </a:xfrm>
        <a:prstGeom prst="rect">
          <a:avLst/>
        </a:prstGeom>
      </xdr:spPr>
    </xdr:pic>
    <xdr:clientData/>
  </xdr:twoCellAnchor>
  <xdr:twoCellAnchor>
    <xdr:from>
      <xdr:col>2</xdr:col>
      <xdr:colOff>1341533</xdr:colOff>
      <xdr:row>21</xdr:row>
      <xdr:rowOff>68072</xdr:rowOff>
    </xdr:from>
    <xdr:to>
      <xdr:col>4</xdr:col>
      <xdr:colOff>170184</xdr:colOff>
      <xdr:row>23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589513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21</xdr:row>
      <xdr:rowOff>161566</xdr:rowOff>
    </xdr:from>
    <xdr:to>
      <xdr:col>5</xdr:col>
      <xdr:colOff>345290</xdr:colOff>
      <xdr:row>23</xdr:row>
      <xdr:rowOff>111474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67282" y="5876566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1720656</xdr:colOff>
      <xdr:row>21</xdr:row>
      <xdr:rowOff>82287</xdr:rowOff>
    </xdr:from>
    <xdr:to>
      <xdr:col>7</xdr:col>
      <xdr:colOff>190510</xdr:colOff>
      <xdr:row>23</xdr:row>
      <xdr:rowOff>190500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07F3D27-50A2-4EF0-B73A-2F59609B886E}"/>
            </a:ext>
          </a:extLst>
        </xdr:cNvPr>
        <xdr:cNvSpPr/>
      </xdr:nvSpPr>
      <xdr:spPr>
        <a:xfrm>
          <a:off x="9183774" y="5909346"/>
          <a:ext cx="2022118" cy="612478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500054</xdr:colOff>
      <xdr:row>45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704272</xdr:colOff>
      <xdr:row>45</xdr:row>
      <xdr:rowOff>48670</xdr:rowOff>
    </xdr:from>
    <xdr:to>
      <xdr:col>2</xdr:col>
      <xdr:colOff>126232</xdr:colOff>
      <xdr:row>47</xdr:row>
      <xdr:rowOff>168087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ABBD47E9-9F3B-472E-8DD9-3052A0D621D5}"/>
            </a:ext>
          </a:extLst>
        </xdr:cNvPr>
        <xdr:cNvSpPr/>
      </xdr:nvSpPr>
      <xdr:spPr>
        <a:xfrm>
          <a:off x="704272" y="11321788"/>
          <a:ext cx="1831225" cy="60127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711430</xdr:colOff>
      <xdr:row>45</xdr:row>
      <xdr:rowOff>80210</xdr:rowOff>
    </xdr:from>
    <xdr:to>
      <xdr:col>4</xdr:col>
      <xdr:colOff>1222772</xdr:colOff>
      <xdr:row>48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303165" y="11353328"/>
          <a:ext cx="511342" cy="597336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45</xdr:row>
      <xdr:rowOff>160421</xdr:rowOff>
    </xdr:from>
    <xdr:to>
      <xdr:col>6</xdr:col>
      <xdr:colOff>1277174</xdr:colOff>
      <xdr:row>47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649944</xdr:colOff>
      <xdr:row>45</xdr:row>
      <xdr:rowOff>160421</xdr:rowOff>
    </xdr:from>
    <xdr:to>
      <xdr:col>8</xdr:col>
      <xdr:colOff>1093411</xdr:colOff>
      <xdr:row>47</xdr:row>
      <xdr:rowOff>126123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497250</xdr:colOff>
      <xdr:row>69</xdr:row>
      <xdr:rowOff>155669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6515" y="17334287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681861</xdr:colOff>
      <xdr:row>69</xdr:row>
      <xdr:rowOff>59876</xdr:rowOff>
    </xdr:from>
    <xdr:to>
      <xdr:col>2</xdr:col>
      <xdr:colOff>103821</xdr:colOff>
      <xdr:row>71</xdr:row>
      <xdr:rowOff>179294</xdr:rowOff>
    </xdr:to>
    <xdr:sp macro="" textlink="">
      <xdr:nvSpPr>
        <xdr:cNvPr id="50" name="Rectangle : coins arrondis 49">
          <a:extLst>
            <a:ext uri="{FF2B5EF4-FFF2-40B4-BE49-F238E27FC236}">
              <a16:creationId xmlns:a16="http://schemas.microsoft.com/office/drawing/2014/main" id="{BAE6F731-7592-44C6-9D37-B4FD2C57D902}"/>
            </a:ext>
          </a:extLst>
        </xdr:cNvPr>
        <xdr:cNvSpPr/>
      </xdr:nvSpPr>
      <xdr:spPr>
        <a:xfrm>
          <a:off x="681861" y="17047994"/>
          <a:ext cx="1831225" cy="601271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627529</xdr:colOff>
      <xdr:row>69</xdr:row>
      <xdr:rowOff>138008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35000" y="17316626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811017</xdr:colOff>
      <xdr:row>69</xdr:row>
      <xdr:rowOff>178081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02752" y="17356699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672061</xdr:colOff>
      <xdr:row>69</xdr:row>
      <xdr:rowOff>162392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06561" y="1734101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51</xdr:row>
      <xdr:rowOff>168088</xdr:rowOff>
    </xdr:from>
    <xdr:to>
      <xdr:col>8</xdr:col>
      <xdr:colOff>1725705</xdr:colOff>
      <xdr:row>59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112058</xdr:colOff>
      <xdr:row>53</xdr:row>
      <xdr:rowOff>156882</xdr:rowOff>
    </xdr:from>
    <xdr:to>
      <xdr:col>6</xdr:col>
      <xdr:colOff>759758</xdr:colOff>
      <xdr:row>57</xdr:row>
      <xdr:rowOff>37539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6558" y="13189323"/>
          <a:ext cx="647700" cy="676275"/>
        </a:xfrm>
        <a:prstGeom prst="rect">
          <a:avLst/>
        </a:prstGeom>
      </xdr:spPr>
    </xdr:pic>
    <xdr:clientData/>
  </xdr:twoCellAnchor>
  <xdr:twoCellAnchor editAs="oneCell">
    <xdr:from>
      <xdr:col>8</xdr:col>
      <xdr:colOff>470646</xdr:colOff>
      <xdr:row>0</xdr:row>
      <xdr:rowOff>134470</xdr:rowOff>
    </xdr:from>
    <xdr:to>
      <xdr:col>10</xdr:col>
      <xdr:colOff>38684</xdr:colOff>
      <xdr:row>3</xdr:row>
      <xdr:rowOff>40804</xdr:rowOff>
    </xdr:to>
    <xdr:pic>
      <xdr:nvPicPr>
        <xdr:cNvPr id="9" name="Picture 66">
          <a:extLst>
            <a:ext uri="{FF2B5EF4-FFF2-40B4-BE49-F238E27FC236}">
              <a16:creationId xmlns:a16="http://schemas.microsoft.com/office/drawing/2014/main" id="{60516023-25F6-4D5D-B2E6-D2E031F3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78117" y="134470"/>
          <a:ext cx="2649655" cy="903658"/>
        </a:xfrm>
        <a:prstGeom prst="rect">
          <a:avLst/>
        </a:prstGeom>
      </xdr:spPr>
    </xdr:pic>
    <xdr:clientData/>
  </xdr:twoCellAnchor>
  <xdr:oneCellAnchor>
    <xdr:from>
      <xdr:col>3</xdr:col>
      <xdr:colOff>1568824</xdr:colOff>
      <xdr:row>1</xdr:row>
      <xdr:rowOff>78443</xdr:rowOff>
    </xdr:from>
    <xdr:ext cx="5973238" cy="941412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525A377-521A-415E-B62C-61BCCD7162A6}"/>
            </a:ext>
          </a:extLst>
        </xdr:cNvPr>
        <xdr:cNvSpPr/>
      </xdr:nvSpPr>
      <xdr:spPr>
        <a:xfrm>
          <a:off x="5345206" y="268943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>
    <xdr:from>
      <xdr:col>5</xdr:col>
      <xdr:colOff>48374</xdr:colOff>
      <xdr:row>33</xdr:row>
      <xdr:rowOff>41177</xdr:rowOff>
    </xdr:from>
    <xdr:to>
      <xdr:col>6</xdr:col>
      <xdr:colOff>188113</xdr:colOff>
      <xdr:row>35</xdr:row>
      <xdr:rowOff>188526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81100082-AAC7-406C-92F7-1BD8C7F08755}"/>
            </a:ext>
          </a:extLst>
        </xdr:cNvPr>
        <xdr:cNvSpPr/>
      </xdr:nvSpPr>
      <xdr:spPr>
        <a:xfrm>
          <a:off x="7511492" y="8557648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1360940</xdr:colOff>
      <xdr:row>45</xdr:row>
      <xdr:rowOff>44187</xdr:rowOff>
    </xdr:from>
    <xdr:to>
      <xdr:col>4</xdr:col>
      <xdr:colOff>9695</xdr:colOff>
      <xdr:row>47</xdr:row>
      <xdr:rowOff>163604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9B47C65B-C754-44D1-A603-A345A4A630EF}"/>
            </a:ext>
          </a:extLst>
        </xdr:cNvPr>
        <xdr:cNvSpPr/>
      </xdr:nvSpPr>
      <xdr:spPr>
        <a:xfrm>
          <a:off x="3770205" y="11317305"/>
          <a:ext cx="1831225" cy="60127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11756</xdr:colOff>
      <xdr:row>45</xdr:row>
      <xdr:rowOff>39705</xdr:rowOff>
    </xdr:from>
    <xdr:to>
      <xdr:col>5</xdr:col>
      <xdr:colOff>1842981</xdr:colOff>
      <xdr:row>47</xdr:row>
      <xdr:rowOff>159122</xdr:rowOff>
    </xdr:to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5D6E2EB5-B14C-46B2-AAFB-0AB11BDBCA9B}"/>
            </a:ext>
          </a:extLst>
        </xdr:cNvPr>
        <xdr:cNvSpPr/>
      </xdr:nvSpPr>
      <xdr:spPr>
        <a:xfrm>
          <a:off x="7474874" y="11312823"/>
          <a:ext cx="1831225" cy="60127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1609719</xdr:colOff>
      <xdr:row>45</xdr:row>
      <xdr:rowOff>46429</xdr:rowOff>
    </xdr:from>
    <xdr:to>
      <xdr:col>8</xdr:col>
      <xdr:colOff>67973</xdr:colOff>
      <xdr:row>47</xdr:row>
      <xdr:rowOff>165846</xdr:rowOff>
    </xdr:to>
    <xdr:sp macro="" textlink="">
      <xdr:nvSpPr>
        <xdr:cNvPr id="18" name="Rectangle : coins arrondis 17">
          <a:extLst>
            <a:ext uri="{FF2B5EF4-FFF2-40B4-BE49-F238E27FC236}">
              <a16:creationId xmlns:a16="http://schemas.microsoft.com/office/drawing/2014/main" id="{EB94A8F5-DEDE-49FC-B380-27E7F7FA0E3C}"/>
            </a:ext>
          </a:extLst>
        </xdr:cNvPr>
        <xdr:cNvSpPr/>
      </xdr:nvSpPr>
      <xdr:spPr>
        <a:xfrm>
          <a:off x="10944219" y="11319547"/>
          <a:ext cx="1831225" cy="60127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1504389</xdr:colOff>
      <xdr:row>45</xdr:row>
      <xdr:rowOff>41947</xdr:rowOff>
    </xdr:from>
    <xdr:to>
      <xdr:col>10</xdr:col>
      <xdr:colOff>253997</xdr:colOff>
      <xdr:row>47</xdr:row>
      <xdr:rowOff>161364</xdr:rowOff>
    </xdr:to>
    <xdr:sp macro="" textlink="">
      <xdr:nvSpPr>
        <xdr:cNvPr id="20" name="Rectangle : coins arrondis 19">
          <a:extLst>
            <a:ext uri="{FF2B5EF4-FFF2-40B4-BE49-F238E27FC236}">
              <a16:creationId xmlns:a16="http://schemas.microsoft.com/office/drawing/2014/main" id="{B1492DCF-309F-4464-9D43-1C52C271260E}"/>
            </a:ext>
          </a:extLst>
        </xdr:cNvPr>
        <xdr:cNvSpPr/>
      </xdr:nvSpPr>
      <xdr:spPr>
        <a:xfrm>
          <a:off x="14211860" y="11315065"/>
          <a:ext cx="1831225" cy="60127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1329569</xdr:colOff>
      <xdr:row>69</xdr:row>
      <xdr:rowOff>57635</xdr:rowOff>
    </xdr:from>
    <xdr:to>
      <xdr:col>3</xdr:col>
      <xdr:colOff>1793677</xdr:colOff>
      <xdr:row>71</xdr:row>
      <xdr:rowOff>177052</xdr:rowOff>
    </xdr:to>
    <xdr:sp macro="" textlink="">
      <xdr:nvSpPr>
        <xdr:cNvPr id="21" name="Rectangle : coins arrondis 20">
          <a:extLst>
            <a:ext uri="{FF2B5EF4-FFF2-40B4-BE49-F238E27FC236}">
              <a16:creationId xmlns:a16="http://schemas.microsoft.com/office/drawing/2014/main" id="{8E79FD88-EFB4-410C-BBAF-517284E41307}"/>
            </a:ext>
          </a:extLst>
        </xdr:cNvPr>
        <xdr:cNvSpPr/>
      </xdr:nvSpPr>
      <xdr:spPr>
        <a:xfrm>
          <a:off x="3738834" y="17236253"/>
          <a:ext cx="1831225" cy="60127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81232</xdr:colOff>
      <xdr:row>69</xdr:row>
      <xdr:rowOff>53152</xdr:rowOff>
    </xdr:from>
    <xdr:to>
      <xdr:col>6</xdr:col>
      <xdr:colOff>41075</xdr:colOff>
      <xdr:row>71</xdr:row>
      <xdr:rowOff>172569</xdr:rowOff>
    </xdr:to>
    <xdr:sp macro="" textlink="">
      <xdr:nvSpPr>
        <xdr:cNvPr id="22" name="Rectangle : coins arrondis 21">
          <a:extLst>
            <a:ext uri="{FF2B5EF4-FFF2-40B4-BE49-F238E27FC236}">
              <a16:creationId xmlns:a16="http://schemas.microsoft.com/office/drawing/2014/main" id="{807884DA-2A33-44C9-9206-A18D5DBD5347}"/>
            </a:ext>
          </a:extLst>
        </xdr:cNvPr>
        <xdr:cNvSpPr/>
      </xdr:nvSpPr>
      <xdr:spPr>
        <a:xfrm>
          <a:off x="7544350" y="17231770"/>
          <a:ext cx="1831225" cy="60127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1634373</xdr:colOff>
      <xdr:row>69</xdr:row>
      <xdr:rowOff>48670</xdr:rowOff>
    </xdr:from>
    <xdr:to>
      <xdr:col>8</xdr:col>
      <xdr:colOff>92627</xdr:colOff>
      <xdr:row>71</xdr:row>
      <xdr:rowOff>168087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8E9AF3EA-4FE4-4FEA-87D0-4B2E52EA1C64}"/>
            </a:ext>
          </a:extLst>
        </xdr:cNvPr>
        <xdr:cNvSpPr/>
      </xdr:nvSpPr>
      <xdr:spPr>
        <a:xfrm>
          <a:off x="10968873" y="17227288"/>
          <a:ext cx="1831225" cy="60127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1495425</xdr:colOff>
      <xdr:row>69</xdr:row>
      <xdr:rowOff>44188</xdr:rowOff>
    </xdr:from>
    <xdr:to>
      <xdr:col>10</xdr:col>
      <xdr:colOff>245033</xdr:colOff>
      <xdr:row>71</xdr:row>
      <xdr:rowOff>163605</xdr:rowOff>
    </xdr:to>
    <xdr:sp macro="" textlink="">
      <xdr:nvSpPr>
        <xdr:cNvPr id="34" name="Rectangle : coins arrondis 33">
          <a:extLst>
            <a:ext uri="{FF2B5EF4-FFF2-40B4-BE49-F238E27FC236}">
              <a16:creationId xmlns:a16="http://schemas.microsoft.com/office/drawing/2014/main" id="{CB5008D5-8B07-4CE6-AB1C-51ED06434698}"/>
            </a:ext>
          </a:extLst>
        </xdr:cNvPr>
        <xdr:cNvSpPr/>
      </xdr:nvSpPr>
      <xdr:spPr>
        <a:xfrm>
          <a:off x="14202896" y="17222806"/>
          <a:ext cx="1831225" cy="601270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3:K93"/>
  <sheetViews>
    <sheetView showGridLines="0" tabSelected="1" zoomScale="85" zoomScaleNormal="85" workbookViewId="0">
      <selection activeCell="D23" sqref="D23"/>
    </sheetView>
  </sheetViews>
  <sheetFormatPr baseColWidth="10" defaultColWidth="11.453125" defaultRowHeight="14.5"/>
  <cols>
    <col min="2" max="2" width="24.7265625" customWidth="1"/>
    <col min="3" max="3" width="20.54296875" customWidth="1"/>
    <col min="4" max="4" width="27.1796875" customWidth="1"/>
    <col min="5" max="5" width="28" customWidth="1"/>
    <col min="6" max="6" width="28.1796875" customWidth="1"/>
    <col min="7" max="7" width="25.1796875" customWidth="1"/>
    <col min="8" max="8" width="25.453125" customWidth="1"/>
    <col min="9" max="9" width="26.1796875" customWidth="1"/>
    <col min="10" max="10" width="20" customWidth="1"/>
    <col min="11" max="11" width="15.453125" bestFit="1" customWidth="1"/>
    <col min="12" max="12" width="23.54296875" customWidth="1"/>
  </cols>
  <sheetData>
    <row r="3" spans="1:10" ht="49">
      <c r="D3" s="42"/>
      <c r="F3" s="43"/>
    </row>
    <row r="4" spans="1:10" ht="33.5">
      <c r="B4" s="44"/>
      <c r="C4" s="44"/>
      <c r="D4" s="45"/>
      <c r="F4" s="46" t="s">
        <v>0</v>
      </c>
    </row>
    <row r="5" spans="1:10">
      <c r="A5" s="47"/>
      <c r="B5" s="48"/>
      <c r="C5" s="48"/>
      <c r="D5" s="44"/>
    </row>
    <row r="6" spans="1:10" ht="21">
      <c r="A6" s="47"/>
      <c r="B6" s="48"/>
      <c r="C6" s="48"/>
      <c r="D6" s="44"/>
      <c r="E6" s="15"/>
      <c r="F6" s="49" t="s">
        <v>1</v>
      </c>
      <c r="H6" s="50"/>
    </row>
    <row r="7" spans="1:10" ht="21">
      <c r="A7" s="47"/>
      <c r="B7" s="51"/>
      <c r="C7" s="52"/>
      <c r="D7" s="44"/>
      <c r="H7" s="34"/>
      <c r="I7" s="53"/>
      <c r="J7" s="54"/>
    </row>
    <row r="8" spans="1:10" s="59" customFormat="1" ht="21">
      <c r="A8" s="55"/>
      <c r="B8" s="56"/>
      <c r="C8" s="57"/>
      <c r="D8" s="58"/>
    </row>
    <row r="9" spans="1:10" s="59" customFormat="1" ht="21">
      <c r="A9" s="55"/>
      <c r="B9" s="56"/>
      <c r="C9" s="57"/>
      <c r="D9" s="58"/>
    </row>
    <row r="10" spans="1:10" s="59" customFormat="1" ht="21">
      <c r="A10" s="55"/>
      <c r="B10" s="56"/>
      <c r="C10" s="57"/>
      <c r="D10" s="58"/>
    </row>
    <row r="11" spans="1:10" ht="36">
      <c r="B11" s="44"/>
      <c r="C11" s="60"/>
      <c r="D11" s="65" t="s">
        <v>2</v>
      </c>
      <c r="E11" s="88">
        <v>24.074999999999999</v>
      </c>
      <c r="F11" s="2">
        <v>0.3</v>
      </c>
      <c r="G11" s="3">
        <f>ROUNDUP(E11-(E11*F11),2)</f>
        <v>16.860000000000003</v>
      </c>
      <c r="H11" s="61" t="s">
        <v>4</v>
      </c>
    </row>
    <row r="12" spans="1:10" ht="18.5">
      <c r="C12" s="62"/>
      <c r="D12" s="63"/>
      <c r="H12" s="64"/>
    </row>
    <row r="13" spans="1:10" ht="27.75" customHeight="1">
      <c r="C13" s="62"/>
      <c r="D13" s="63"/>
      <c r="F13" s="80" t="s">
        <v>3</v>
      </c>
      <c r="H13" s="64"/>
    </row>
    <row r="19" spans="3:9" ht="35.25" customHeight="1">
      <c r="C19" s="84" t="s">
        <v>44</v>
      </c>
      <c r="D19" s="84"/>
      <c r="E19" s="84"/>
      <c r="F19" s="84"/>
      <c r="G19" s="84"/>
      <c r="H19" s="84"/>
      <c r="I19" s="84"/>
    </row>
    <row r="21" spans="3:9" ht="17.5">
      <c r="C21" s="15"/>
      <c r="D21" s="41" t="s">
        <v>5</v>
      </c>
      <c r="E21" s="15"/>
      <c r="F21" s="15"/>
      <c r="G21" s="30" t="s">
        <v>6</v>
      </c>
      <c r="H21" s="15"/>
    </row>
    <row r="22" spans="3:9">
      <c r="C22" s="15"/>
      <c r="D22" s="15"/>
      <c r="E22" s="15"/>
      <c r="F22" s="15"/>
      <c r="G22" s="15"/>
      <c r="H22" s="15"/>
    </row>
    <row r="23" spans="3:9" ht="22.5">
      <c r="C23" s="15"/>
      <c r="D23" s="66"/>
      <c r="E23" s="15"/>
      <c r="F23" s="15"/>
      <c r="G23" s="77">
        <f>IF(D23/4&gt;50000,50000,D23/4)</f>
        <v>0</v>
      </c>
      <c r="H23" s="15"/>
    </row>
    <row r="24" spans="3:9">
      <c r="C24" s="15"/>
      <c r="D24" s="15"/>
      <c r="E24" s="15"/>
      <c r="F24" s="15"/>
      <c r="G24" s="15"/>
      <c r="H24" s="15"/>
    </row>
    <row r="25" spans="3:9">
      <c r="C25" s="15"/>
      <c r="D25" s="15"/>
      <c r="E25" s="15"/>
      <c r="F25" s="15"/>
      <c r="G25" s="15"/>
      <c r="H25" s="15"/>
    </row>
    <row r="26" spans="3:9">
      <c r="C26" s="15"/>
      <c r="D26" s="15"/>
      <c r="E26" s="15"/>
      <c r="F26" s="15"/>
      <c r="G26" s="15"/>
      <c r="H26" s="15"/>
    </row>
    <row r="29" spans="3:9" ht="22.5" customHeight="1">
      <c r="C29" s="84" t="s">
        <v>7</v>
      </c>
      <c r="D29" s="84"/>
      <c r="E29" s="84"/>
      <c r="F29" s="84"/>
      <c r="G29" s="84"/>
      <c r="H29" s="84"/>
      <c r="I29" s="84"/>
    </row>
    <row r="30" spans="3:9" ht="15" customHeight="1">
      <c r="E30" s="15"/>
      <c r="F30" s="38" t="s">
        <v>8</v>
      </c>
      <c r="G30" s="39"/>
      <c r="H30" s="40"/>
    </row>
    <row r="31" spans="3:9" ht="19">
      <c r="E31" s="15"/>
      <c r="F31" s="39"/>
      <c r="G31" s="39"/>
      <c r="H31" s="40"/>
    </row>
    <row r="32" spans="3:9">
      <c r="E32" s="15"/>
      <c r="F32" s="15"/>
      <c r="G32" s="15"/>
    </row>
    <row r="33" spans="2:11" ht="17.5">
      <c r="E33" s="15"/>
      <c r="F33" s="41" t="s">
        <v>9</v>
      </c>
      <c r="G33" s="15"/>
    </row>
    <row r="34" spans="2:11">
      <c r="E34" s="15"/>
      <c r="F34" s="15"/>
      <c r="G34" s="15"/>
    </row>
    <row r="35" spans="2:11" ht="19.5">
      <c r="E35" s="15"/>
      <c r="F35" s="67"/>
      <c r="G35" s="15"/>
    </row>
    <row r="36" spans="2:11">
      <c r="E36" s="15"/>
      <c r="F36" s="15"/>
      <c r="G36" s="15"/>
    </row>
    <row r="37" spans="2:11" ht="15.5">
      <c r="E37" s="15"/>
      <c r="F37" s="28" t="str">
        <f>IF(F35&lt;50,"Importe indicado inferior al mínimo requerido",IF(F35&gt;50000,"Importe máximo no respetado",IF(F35&gt;G23,"Importe máximo no respetado","")))</f>
        <v>Importe indicado inferior al mínimo requerido</v>
      </c>
      <c r="G37" s="15"/>
    </row>
    <row r="38" spans="2:11">
      <c r="E38" s="15"/>
      <c r="F38" s="15"/>
      <c r="G38" s="15"/>
    </row>
    <row r="39" spans="2:11">
      <c r="E39" s="15"/>
      <c r="F39" s="15"/>
      <c r="G39" s="15"/>
    </row>
    <row r="41" spans="2:11" ht="22.5" customHeight="1">
      <c r="C41" s="84" t="s">
        <v>10</v>
      </c>
      <c r="D41" s="84"/>
      <c r="E41" s="84"/>
      <c r="F41" s="84"/>
      <c r="G41" s="84"/>
      <c r="H41" s="84"/>
      <c r="I41" s="84"/>
    </row>
    <row r="42" spans="2:11" ht="22.5" customHeight="1">
      <c r="C42" s="29"/>
      <c r="D42" s="29"/>
      <c r="E42" s="29"/>
      <c r="F42" s="29"/>
      <c r="G42" s="29"/>
      <c r="H42" s="29"/>
      <c r="I42" s="29"/>
    </row>
    <row r="44" spans="2:11" ht="17.5">
      <c r="B44" s="78" t="s">
        <v>11</v>
      </c>
      <c r="C44" s="15"/>
      <c r="D44" s="30" t="s">
        <v>13</v>
      </c>
      <c r="E44" s="15"/>
      <c r="F44" s="30" t="s">
        <v>15</v>
      </c>
      <c r="G44" s="15"/>
      <c r="H44" s="30" t="s">
        <v>17</v>
      </c>
      <c r="I44" s="15"/>
      <c r="J44" s="30" t="s">
        <v>19</v>
      </c>
      <c r="K44" s="15"/>
    </row>
    <row r="45" spans="2:11" ht="17.5">
      <c r="B45" s="83" t="s">
        <v>12</v>
      </c>
      <c r="C45" s="15"/>
      <c r="D45" s="83" t="s">
        <v>14</v>
      </c>
      <c r="E45" s="15"/>
      <c r="F45" s="83" t="s">
        <v>16</v>
      </c>
      <c r="G45" s="15"/>
      <c r="H45" s="30" t="s">
        <v>18</v>
      </c>
      <c r="I45" s="15"/>
      <c r="J45" s="30" t="s">
        <v>20</v>
      </c>
      <c r="K45" s="15"/>
    </row>
    <row r="47" spans="2:11" ht="23.5">
      <c r="B47" s="26">
        <f>IF(F35&gt;G23,G23,F35)</f>
        <v>0</v>
      </c>
      <c r="D47" s="31">
        <f>ROUNDDOWN(+B47/G11,0)</f>
        <v>0</v>
      </c>
      <c r="F47" s="31">
        <f>ROUNDDOWN(D47/10,0)</f>
        <v>0</v>
      </c>
      <c r="H47" s="31">
        <f>+D47+F47</f>
        <v>0</v>
      </c>
      <c r="J47" s="26">
        <f>+H47*E11</f>
        <v>0</v>
      </c>
    </row>
    <row r="51" spans="2:10">
      <c r="B51" s="15"/>
      <c r="C51" s="15"/>
      <c r="D51" s="15"/>
      <c r="E51" s="15"/>
      <c r="F51" s="15"/>
      <c r="G51" s="15"/>
      <c r="H51" s="32"/>
      <c r="I51" s="15"/>
      <c r="J51" s="15"/>
    </row>
    <row r="52" spans="2:10" ht="16">
      <c r="B52" s="86"/>
      <c r="C52" s="86"/>
      <c r="D52" s="86"/>
      <c r="E52" s="86"/>
      <c r="F52" s="86"/>
      <c r="G52" s="86"/>
      <c r="H52" s="86"/>
      <c r="I52" s="86"/>
      <c r="J52" s="86"/>
    </row>
    <row r="53" spans="2:10" ht="23">
      <c r="C53" s="87" t="s">
        <v>21</v>
      </c>
      <c r="D53" s="87"/>
      <c r="E53" s="87"/>
      <c r="F53" s="87"/>
      <c r="G53" s="87"/>
      <c r="H53" s="87"/>
      <c r="I53" s="87"/>
    </row>
    <row r="54" spans="2:10">
      <c r="C54" s="69"/>
      <c r="D54" s="69"/>
      <c r="E54" s="69"/>
      <c r="F54" s="69"/>
      <c r="G54" s="69"/>
      <c r="H54" s="69"/>
      <c r="I54" s="69"/>
    </row>
    <row r="55" spans="2:10">
      <c r="C55" s="69"/>
      <c r="D55" s="69"/>
      <c r="E55" s="69"/>
      <c r="F55" s="69"/>
      <c r="G55" s="69"/>
      <c r="H55" s="69"/>
      <c r="I55" s="69"/>
    </row>
    <row r="56" spans="2:10" ht="17">
      <c r="B56" s="33"/>
      <c r="C56" s="70"/>
      <c r="D56" s="69"/>
      <c r="E56" s="70"/>
      <c r="F56" s="70"/>
      <c r="G56" s="70"/>
      <c r="H56" s="69"/>
      <c r="I56" s="70"/>
      <c r="J56" s="33"/>
    </row>
    <row r="57" spans="2:10" ht="15.65" customHeight="1">
      <c r="C57" s="69"/>
      <c r="D57" s="69"/>
      <c r="E57" s="69"/>
      <c r="F57" s="69"/>
      <c r="G57" s="69"/>
      <c r="H57" s="69"/>
      <c r="I57" s="69"/>
    </row>
    <row r="58" spans="2:10" ht="15.5">
      <c r="C58" s="69"/>
      <c r="D58" s="69"/>
      <c r="E58" s="71"/>
      <c r="F58" s="69"/>
      <c r="G58" s="71"/>
      <c r="H58" s="69"/>
      <c r="I58" s="69"/>
    </row>
    <row r="59" spans="2:10" ht="25">
      <c r="C59" s="69"/>
      <c r="D59" s="69"/>
      <c r="E59" s="72">
        <f>+J47-B47</f>
        <v>0</v>
      </c>
      <c r="F59" s="79"/>
      <c r="G59" s="73" t="e">
        <f>E59/B47</f>
        <v>#DIV/0!</v>
      </c>
      <c r="H59" s="74"/>
      <c r="I59" s="69"/>
      <c r="J59" s="68"/>
    </row>
    <row r="60" spans="2:10" ht="25">
      <c r="C60" s="69"/>
      <c r="D60" s="69"/>
      <c r="E60" s="72"/>
      <c r="F60" s="75"/>
      <c r="G60" s="76"/>
      <c r="H60" s="76"/>
      <c r="I60" s="69"/>
    </row>
    <row r="61" spans="2:10" ht="25">
      <c r="E61" s="4"/>
      <c r="F61" s="34"/>
      <c r="G61" s="9"/>
      <c r="H61" s="14"/>
    </row>
    <row r="62" spans="2:10" ht="22.5" customHeight="1">
      <c r="B62" s="84" t="s">
        <v>22</v>
      </c>
      <c r="C62" s="84"/>
      <c r="D62" s="84"/>
      <c r="E62" s="84"/>
      <c r="F62" s="84"/>
      <c r="G62" s="84"/>
      <c r="H62" s="84"/>
      <c r="I62" s="84"/>
      <c r="J62" s="84"/>
    </row>
    <row r="63" spans="2:10" ht="25.5">
      <c r="E63" s="4"/>
      <c r="F63" s="35" t="s">
        <v>23</v>
      </c>
      <c r="G63" s="9"/>
      <c r="H63" s="14"/>
    </row>
    <row r="64" spans="2:10" ht="25">
      <c r="E64" s="4"/>
      <c r="F64" s="34"/>
      <c r="G64" s="9"/>
      <c r="H64" s="14"/>
    </row>
    <row r="65" spans="2:11" ht="17.5">
      <c r="B65" s="15"/>
      <c r="C65" s="15"/>
      <c r="D65" s="15"/>
      <c r="E65" s="36"/>
      <c r="F65" s="37" t="s">
        <v>24</v>
      </c>
      <c r="G65" s="15"/>
      <c r="H65" s="32"/>
      <c r="I65" s="15"/>
      <c r="J65" s="15"/>
      <c r="K65" s="15"/>
    </row>
    <row r="66" spans="2:11" ht="17.5">
      <c r="B66" s="15"/>
      <c r="C66" s="15"/>
      <c r="D66" s="15"/>
      <c r="E66" s="36"/>
      <c r="F66" s="37"/>
      <c r="G66" s="15"/>
      <c r="H66" s="32"/>
      <c r="I66" s="15"/>
      <c r="J66" s="15"/>
      <c r="K66" s="15"/>
    </row>
    <row r="67" spans="2:11" ht="17.5">
      <c r="B67" s="15"/>
      <c r="C67" s="15"/>
      <c r="D67" s="15"/>
      <c r="E67" s="36"/>
      <c r="F67" s="37"/>
      <c r="G67" s="15"/>
      <c r="H67" s="32"/>
      <c r="I67" s="15"/>
      <c r="J67" s="15"/>
      <c r="K67" s="15"/>
    </row>
    <row r="68" spans="2:11" ht="17.5">
      <c r="B68" s="81" t="s">
        <v>26</v>
      </c>
      <c r="C68" s="15"/>
      <c r="D68" s="30" t="s">
        <v>27</v>
      </c>
      <c r="E68" s="15"/>
      <c r="F68" s="30" t="s">
        <v>29</v>
      </c>
      <c r="G68" s="15"/>
      <c r="H68" s="78" t="s">
        <v>31</v>
      </c>
      <c r="I68" s="15"/>
      <c r="J68" s="30" t="s">
        <v>33</v>
      </c>
      <c r="K68" s="15"/>
    </row>
    <row r="69" spans="2:11" ht="17.5">
      <c r="B69" s="81" t="s">
        <v>25</v>
      </c>
      <c r="C69" s="15"/>
      <c r="D69" s="30" t="s">
        <v>28</v>
      </c>
      <c r="E69" s="15"/>
      <c r="F69" s="78" t="s">
        <v>30</v>
      </c>
      <c r="G69" s="15"/>
      <c r="H69" s="78" t="s">
        <v>32</v>
      </c>
      <c r="I69" s="15"/>
      <c r="J69" s="30" t="s">
        <v>34</v>
      </c>
      <c r="K69" s="15"/>
    </row>
    <row r="71" spans="2:11" ht="23.5">
      <c r="B71" s="10"/>
      <c r="D71" s="25">
        <f>IF(B71&lt;E11,-(1-(B71/E11)),IF(B71=E11,"0%",(B71/E11)-1))</f>
        <v>-1</v>
      </c>
      <c r="F71" s="26">
        <f>+$H$47*B71</f>
        <v>0</v>
      </c>
      <c r="H71" s="27">
        <f>+F71-$B$47</f>
        <v>0</v>
      </c>
      <c r="J71" s="25" t="e">
        <f>+H71/B47</f>
        <v>#DIV/0!</v>
      </c>
    </row>
    <row r="73" spans="2:11">
      <c r="H73" s="14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</row>
    <row r="76" spans="2:11" ht="23.5">
      <c r="B76" s="15"/>
      <c r="C76" s="15"/>
      <c r="D76" s="85" t="s">
        <v>35</v>
      </c>
      <c r="E76" s="85"/>
      <c r="F76" s="85"/>
      <c r="G76" s="85"/>
      <c r="H76" s="85"/>
      <c r="I76" s="15"/>
      <c r="J76" s="15"/>
    </row>
    <row r="77" spans="2:11" ht="12" customHeight="1">
      <c r="B77" s="15"/>
      <c r="C77" s="15"/>
      <c r="D77" s="16"/>
      <c r="E77" s="16"/>
      <c r="F77" s="16"/>
      <c r="G77" s="16"/>
      <c r="H77" s="16"/>
      <c r="I77" s="15"/>
      <c r="J77" s="15"/>
    </row>
    <row r="78" spans="2:11" ht="90" customHeight="1">
      <c r="B78" s="15"/>
      <c r="C78" s="15"/>
      <c r="D78" s="17" t="s">
        <v>36</v>
      </c>
      <c r="E78" s="18" t="s">
        <v>37</v>
      </c>
      <c r="F78" s="19" t="s">
        <v>38</v>
      </c>
      <c r="G78" s="19" t="s">
        <v>39</v>
      </c>
      <c r="H78" s="20" t="s">
        <v>40</v>
      </c>
      <c r="I78" s="15"/>
      <c r="J78" s="15"/>
    </row>
    <row r="79" spans="2:11" ht="16">
      <c r="B79" s="15"/>
      <c r="C79" s="15"/>
      <c r="D79" s="21">
        <v>-0.4</v>
      </c>
      <c r="E79" s="5">
        <f>+$E$11*(1+D79)</f>
        <v>14.444999999999999</v>
      </c>
      <c r="F79" s="13">
        <f>+$H$47*E79</f>
        <v>0</v>
      </c>
      <c r="G79" s="6">
        <f>+F79-$B$47</f>
        <v>0</v>
      </c>
      <c r="H79" s="1" t="e">
        <f>+G79/$B$47</f>
        <v>#DIV/0!</v>
      </c>
      <c r="I79" s="15"/>
      <c r="J79" s="15"/>
    </row>
    <row r="80" spans="2:11" ht="16">
      <c r="B80" s="15"/>
      <c r="C80" s="15"/>
      <c r="D80" s="21">
        <v>-0.3</v>
      </c>
      <c r="E80" s="7">
        <f t="shared" ref="E80:E86" si="0">+$E$11*(1+D80)</f>
        <v>16.852499999999999</v>
      </c>
      <c r="F80" s="6">
        <f t="shared" ref="F80:F86" si="1">+$H$47*E80</f>
        <v>0</v>
      </c>
      <c r="G80" s="6">
        <f t="shared" ref="G80:G86" si="2">+F80-$B$47</f>
        <v>0</v>
      </c>
      <c r="H80" s="1" t="e">
        <f t="shared" ref="H80:H86" si="3">+G80/$B$47</f>
        <v>#DIV/0!</v>
      </c>
      <c r="I80" s="15"/>
      <c r="J80" s="15"/>
    </row>
    <row r="81" spans="2:10" ht="16">
      <c r="B81" s="15"/>
      <c r="C81" s="15"/>
      <c r="D81" s="21">
        <v>-0.2</v>
      </c>
      <c r="E81" s="7">
        <f t="shared" si="0"/>
        <v>19.260000000000002</v>
      </c>
      <c r="F81" s="6">
        <f t="shared" si="1"/>
        <v>0</v>
      </c>
      <c r="G81" s="6">
        <f t="shared" si="2"/>
        <v>0</v>
      </c>
      <c r="H81" s="1" t="e">
        <f t="shared" si="3"/>
        <v>#DIV/0!</v>
      </c>
      <c r="I81" s="15"/>
      <c r="J81" s="15"/>
    </row>
    <row r="82" spans="2:10" ht="16">
      <c r="B82" s="15"/>
      <c r="C82" s="15"/>
      <c r="D82" s="21">
        <v>-0.1</v>
      </c>
      <c r="E82" s="7">
        <f t="shared" si="0"/>
        <v>21.6675</v>
      </c>
      <c r="F82" s="6">
        <f t="shared" si="1"/>
        <v>0</v>
      </c>
      <c r="G82" s="6">
        <f t="shared" si="2"/>
        <v>0</v>
      </c>
      <c r="H82" s="1" t="e">
        <f t="shared" si="3"/>
        <v>#DIV/0!</v>
      </c>
      <c r="I82" s="15"/>
      <c r="J82" s="15"/>
    </row>
    <row r="83" spans="2:10" ht="16">
      <c r="B83" s="15"/>
      <c r="C83" s="15"/>
      <c r="D83" s="22">
        <v>0</v>
      </c>
      <c r="E83" s="8">
        <f t="shared" si="0"/>
        <v>24.074999999999999</v>
      </c>
      <c r="F83" s="11">
        <f t="shared" si="1"/>
        <v>0</v>
      </c>
      <c r="G83" s="11">
        <f t="shared" si="2"/>
        <v>0</v>
      </c>
      <c r="H83" s="12" t="e">
        <f t="shared" si="3"/>
        <v>#DIV/0!</v>
      </c>
      <c r="I83" s="15"/>
      <c r="J83" s="15"/>
    </row>
    <row r="84" spans="2:10" ht="16">
      <c r="B84" s="15"/>
      <c r="C84" s="15"/>
      <c r="D84" s="23">
        <v>0.1</v>
      </c>
      <c r="E84" s="7">
        <f t="shared" si="0"/>
        <v>26.482500000000002</v>
      </c>
      <c r="F84" s="6">
        <f t="shared" si="1"/>
        <v>0</v>
      </c>
      <c r="G84" s="6">
        <f t="shared" si="2"/>
        <v>0</v>
      </c>
      <c r="H84" s="1" t="e">
        <f t="shared" si="3"/>
        <v>#DIV/0!</v>
      </c>
      <c r="I84" s="15"/>
      <c r="J84" s="15"/>
    </row>
    <row r="85" spans="2:10" ht="16">
      <c r="B85" s="15"/>
      <c r="C85" s="15"/>
      <c r="D85" s="23">
        <v>0.2</v>
      </c>
      <c r="E85" s="7">
        <f t="shared" si="0"/>
        <v>28.889999999999997</v>
      </c>
      <c r="F85" s="6">
        <f t="shared" si="1"/>
        <v>0</v>
      </c>
      <c r="G85" s="6">
        <f t="shared" si="2"/>
        <v>0</v>
      </c>
      <c r="H85" s="1" t="e">
        <f t="shared" si="3"/>
        <v>#DIV/0!</v>
      </c>
      <c r="I85" s="15"/>
      <c r="J85" s="15"/>
    </row>
    <row r="86" spans="2:10" ht="16">
      <c r="B86" s="15"/>
      <c r="C86" s="15"/>
      <c r="D86" s="23">
        <v>0.3</v>
      </c>
      <c r="E86" s="7">
        <f t="shared" si="0"/>
        <v>31.297499999999999</v>
      </c>
      <c r="F86" s="6">
        <f t="shared" si="1"/>
        <v>0</v>
      </c>
      <c r="G86" s="6">
        <f t="shared" si="2"/>
        <v>0</v>
      </c>
      <c r="H86" s="1" t="e">
        <f t="shared" si="3"/>
        <v>#DIV/0!</v>
      </c>
      <c r="I86" s="15"/>
      <c r="J86" s="15"/>
    </row>
    <row r="87" spans="2:10">
      <c r="B87" s="15"/>
      <c r="C87" s="15"/>
      <c r="D87" s="15"/>
      <c r="E87" s="15"/>
      <c r="F87" s="15"/>
      <c r="G87" s="15"/>
      <c r="H87" s="15"/>
      <c r="I87" s="15"/>
      <c r="J87" s="15"/>
    </row>
    <row r="88" spans="2:10">
      <c r="B88" s="15"/>
      <c r="C88" s="15"/>
      <c r="D88" s="15"/>
      <c r="E88" s="15"/>
      <c r="F88" s="15"/>
      <c r="G88" s="15"/>
      <c r="H88" s="15"/>
      <c r="I88" s="15"/>
      <c r="J88" s="15"/>
    </row>
    <row r="89" spans="2:10" ht="23.5">
      <c r="B89" s="82" t="s">
        <v>41</v>
      </c>
      <c r="C89" s="15"/>
      <c r="D89" s="15"/>
      <c r="E89" s="15"/>
      <c r="F89" s="15"/>
      <c r="G89" s="15"/>
      <c r="H89" s="15"/>
      <c r="I89" s="15"/>
      <c r="J89" s="15"/>
    </row>
    <row r="90" spans="2:10">
      <c r="B90" s="15"/>
      <c r="C90" s="15"/>
      <c r="D90" s="15"/>
      <c r="E90" s="15"/>
      <c r="F90" s="15"/>
      <c r="G90" s="15"/>
      <c r="H90" s="15"/>
      <c r="I90" s="15"/>
      <c r="J90" s="15"/>
    </row>
    <row r="91" spans="2:10">
      <c r="B91" s="15" t="s">
        <v>45</v>
      </c>
      <c r="C91" s="15"/>
      <c r="D91" s="24"/>
      <c r="E91" s="15"/>
      <c r="F91" s="15"/>
      <c r="G91" s="15"/>
      <c r="H91" s="15"/>
      <c r="I91" s="15"/>
      <c r="J91" s="15"/>
    </row>
    <row r="92" spans="2:10">
      <c r="B92" s="15" t="s">
        <v>42</v>
      </c>
      <c r="C92" s="15"/>
      <c r="D92" s="15"/>
      <c r="E92" s="15"/>
      <c r="F92" s="15"/>
      <c r="G92" s="15"/>
      <c r="H92" s="15"/>
      <c r="I92" s="15"/>
      <c r="J92" s="15"/>
    </row>
    <row r="93" spans="2:10">
      <c r="B93" s="15" t="s">
        <v>43</v>
      </c>
      <c r="C93" s="15"/>
      <c r="D93" s="15"/>
      <c r="E93" s="15"/>
      <c r="F93" s="15"/>
      <c r="G93" s="15"/>
      <c r="H93" s="15"/>
      <c r="I93" s="15"/>
      <c r="J93" s="15"/>
    </row>
  </sheetData>
  <sheetProtection algorithmName="SHA-512" hashValue="n0eMCCQsFewBV1LYRrUuDJARGn2pMIfRPfH5kzY/+YSgdoJSTfpZleXUsDAvELU+QewLAvUikbQg9i4lFUSKhQ==" saltValue="GkF1sNPW6Z1F0Pa5ewYBpw==" spinCount="100000" sheet="1" objects="1" scenarios="1" selectLockedCells="1"/>
  <mergeCells count="7">
    <mergeCell ref="C29:I29"/>
    <mergeCell ref="C41:I41"/>
    <mergeCell ref="C19:I19"/>
    <mergeCell ref="D76:H76"/>
    <mergeCell ref="B52:J52"/>
    <mergeCell ref="C53:I53"/>
    <mergeCell ref="B62:J62"/>
  </mergeCells>
  <conditionalFormatting sqref="E79:E86">
    <cfRule type="cellIs" dxfId="2" priority="1" operator="lessThan">
      <formula>$C$8</formula>
    </cfRule>
  </conditionalFormatting>
  <conditionalFormatting sqref="F79:F86">
    <cfRule type="cellIs" dxfId="1" priority="2" operator="lessThan">
      <formula>#REF!</formula>
    </cfRule>
  </conditionalFormatting>
  <conditionalFormatting sqref="G79:H86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 - FCPE EUR</vt:lpstr>
      <vt:lpstr>'FR - FCPE 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MENDY Severine</cp:lastModifiedBy>
  <cp:lastPrinted>2024-07-12T10:00:02Z</cp:lastPrinted>
  <dcterms:created xsi:type="dcterms:W3CDTF">2023-09-25T09:15:03Z</dcterms:created>
  <dcterms:modified xsi:type="dcterms:W3CDTF">2025-09-12T15:58:48Z</dcterms:modified>
</cp:coreProperties>
</file>